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21"/>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5" documentId="13_ncr:1_{70EA884B-24AE-46D1-BC3B-D6EDE725724D}" xr6:coauthVersionLast="47" xr6:coauthVersionMax="47" xr10:uidLastSave="{EDFADE64-4276-7D4E-8165-478D75D9B7F3}"/>
  <bookViews>
    <workbookView xWindow="-110" yWindow="-110" windowWidth="19420" windowHeight="10420" firstSheet="6" activeTab="8"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13" i="8"/>
  <c r="B15" i="8"/>
  <c r="B20" i="8"/>
  <c r="B25" i="8"/>
  <c r="B13" i="9"/>
  <c r="B20" i="9"/>
  <c r="B8" i="9"/>
  <c r="B15" i="9"/>
  <c r="B20" i="7"/>
  <c r="B8" i="7"/>
  <c r="B13" i="7"/>
  <c r="B15" i="7"/>
  <c r="B25" i="7"/>
  <c r="B25" i="9"/>
  <c r="B23" i="5"/>
  <c r="B23" i="4"/>
  <c r="H9" i="4"/>
  <c r="H14" i="4"/>
  <c r="B9" i="4"/>
  <c r="B11" i="4"/>
  <c r="B28" i="4"/>
  <c r="B14" i="4"/>
  <c r="B16" i="4"/>
  <c r="B26" i="4"/>
  <c r="B29" i="4"/>
  <c r="H6" i="3"/>
  <c r="H7" i="3"/>
  <c r="H9" i="3"/>
  <c r="H18" i="3"/>
  <c r="H20" i="3"/>
  <c r="H22" i="3"/>
  <c r="N12" i="3"/>
  <c r="N13" i="3"/>
  <c r="N14" i="3"/>
  <c r="N15" i="3"/>
  <c r="N16" i="3"/>
  <c r="B18" i="3"/>
  <c r="C18" i="3"/>
  <c r="D18" i="3"/>
  <c r="E18" i="3"/>
  <c r="F18" i="3"/>
  <c r="G18" i="3"/>
  <c r="I18" i="3"/>
  <c r="J18" i="3"/>
  <c r="K18" i="3"/>
  <c r="L18" i="3"/>
  <c r="M18" i="3"/>
  <c r="N18" i="3"/>
  <c r="N4" i="3"/>
  <c r="C6" i="3"/>
  <c r="C7" i="3"/>
  <c r="D6" i="3"/>
  <c r="D7" i="3"/>
  <c r="E6" i="3"/>
  <c r="E7" i="3"/>
  <c r="F6" i="3"/>
  <c r="F7" i="3"/>
  <c r="G6" i="3"/>
  <c r="G7" i="3"/>
  <c r="I6" i="3"/>
  <c r="I7" i="3"/>
  <c r="J6" i="3"/>
  <c r="J7" i="3"/>
  <c r="K6" i="3"/>
  <c r="K7" i="3"/>
  <c r="L6" i="3"/>
  <c r="L7" i="3"/>
  <c r="M6" i="3"/>
  <c r="M7" i="3"/>
  <c r="B6" i="3"/>
  <c r="N13" i="2"/>
  <c r="N17" i="2"/>
  <c r="B19" i="2"/>
  <c r="C7" i="2"/>
  <c r="C8" i="2"/>
  <c r="D7" i="2"/>
  <c r="D8" i="2"/>
  <c r="E7" i="2"/>
  <c r="E8" i="2"/>
  <c r="F7" i="2"/>
  <c r="F8" i="2"/>
  <c r="G7" i="2"/>
  <c r="G8" i="2"/>
  <c r="H7" i="2"/>
  <c r="H8" i="2"/>
  <c r="I7" i="2"/>
  <c r="I8" i="2"/>
  <c r="J7" i="2"/>
  <c r="J8" i="2"/>
  <c r="K7" i="2"/>
  <c r="K8" i="2"/>
  <c r="L7" i="2"/>
  <c r="L8" i="2"/>
  <c r="M7" i="2"/>
  <c r="M8" i="2"/>
  <c r="B7" i="2"/>
  <c r="B8" i="2"/>
  <c r="B6" i="1"/>
  <c r="N14" i="2"/>
  <c r="N15" i="2"/>
  <c r="N16" i="2"/>
  <c r="N4" i="2"/>
  <c r="N12" i="1"/>
  <c r="N13" i="1"/>
  <c r="N14" i="1"/>
  <c r="N15" i="1"/>
  <c r="N16" i="1"/>
  <c r="B19" i="1"/>
  <c r="C19" i="1"/>
  <c r="D19" i="1"/>
  <c r="E19" i="1"/>
  <c r="F19" i="1"/>
  <c r="G19" i="1"/>
  <c r="H19" i="1"/>
  <c r="I19" i="1"/>
  <c r="J19" i="1"/>
  <c r="K19" i="1"/>
  <c r="L19" i="1"/>
  <c r="M19" i="1"/>
  <c r="N19" i="1"/>
  <c r="N4" i="1"/>
  <c r="B17" i="10"/>
  <c r="N6" i="3"/>
  <c r="B31" i="4"/>
  <c r="B33" i="4"/>
  <c r="B7" i="3"/>
  <c r="N7" i="2"/>
  <c r="B7" i="1"/>
  <c r="M23" i="6"/>
  <c r="L23" i="6"/>
  <c r="K23" i="6"/>
  <c r="J23" i="6"/>
  <c r="I23" i="6"/>
  <c r="H23" i="6"/>
  <c r="G23" i="6"/>
  <c r="F23" i="6"/>
  <c r="E23" i="6"/>
  <c r="D23" i="6"/>
  <c r="C23" i="6"/>
  <c r="B23" i="6"/>
  <c r="M9" i="6"/>
  <c r="L9" i="6"/>
  <c r="K9" i="6"/>
  <c r="J9" i="6"/>
  <c r="I9" i="6"/>
  <c r="H9" i="6"/>
  <c r="G9" i="6"/>
  <c r="F9" i="6"/>
  <c r="E9" i="6"/>
  <c r="D9" i="6"/>
  <c r="C9" i="6"/>
  <c r="B9" i="6"/>
  <c r="D9" i="4"/>
  <c r="M23" i="5"/>
  <c r="L23" i="5"/>
  <c r="K23" i="5"/>
  <c r="J23" i="5"/>
  <c r="I23" i="5"/>
  <c r="H23" i="5"/>
  <c r="G23" i="5"/>
  <c r="F23" i="5"/>
  <c r="E23" i="5"/>
  <c r="D23" i="5"/>
  <c r="C23" i="5"/>
  <c r="M9" i="5"/>
  <c r="L9" i="5"/>
  <c r="K9" i="5"/>
  <c r="J9" i="5"/>
  <c r="I9" i="5"/>
  <c r="H9" i="5"/>
  <c r="G9" i="5"/>
  <c r="F9" i="5"/>
  <c r="E9" i="5"/>
  <c r="D9" i="5"/>
  <c r="C9" i="5"/>
  <c r="B9" i="5"/>
  <c r="L9" i="3"/>
  <c r="J9" i="3"/>
  <c r="G9" i="3"/>
  <c r="D9" i="3"/>
  <c r="C19" i="2"/>
  <c r="D19" i="2"/>
  <c r="E19" i="2"/>
  <c r="F19" i="2"/>
  <c r="G19" i="2"/>
  <c r="H19" i="2"/>
  <c r="I19" i="2"/>
  <c r="J19" i="2"/>
  <c r="K19" i="2"/>
  <c r="L19" i="2"/>
  <c r="M19" i="2"/>
  <c r="D10" i="2"/>
  <c r="F10" i="2"/>
  <c r="F21" i="2"/>
  <c r="F23" i="2"/>
  <c r="L10" i="2"/>
  <c r="I14" i="6"/>
  <c r="I16" i="6"/>
  <c r="I26" i="6"/>
  <c r="I29" i="6"/>
  <c r="B11" i="6"/>
  <c r="B14" i="6"/>
  <c r="K11" i="6"/>
  <c r="K14" i="6"/>
  <c r="E28" i="6"/>
  <c r="E14" i="6"/>
  <c r="F28" i="6"/>
  <c r="F14" i="6"/>
  <c r="F16" i="6"/>
  <c r="F26" i="6"/>
  <c r="F29" i="6"/>
  <c r="F31" i="6"/>
  <c r="F33" i="6"/>
  <c r="J11" i="6"/>
  <c r="J14" i="6"/>
  <c r="C11" i="6"/>
  <c r="C14" i="6"/>
  <c r="L11" i="6"/>
  <c r="L14" i="6"/>
  <c r="G28" i="6"/>
  <c r="G14" i="6"/>
  <c r="G16" i="6"/>
  <c r="G26" i="6"/>
  <c r="G29" i="6"/>
  <c r="G31" i="6"/>
  <c r="G33" i="6"/>
  <c r="D11" i="6"/>
  <c r="D14" i="6"/>
  <c r="D16" i="6"/>
  <c r="D26" i="6"/>
  <c r="D29" i="6"/>
  <c r="M28" i="6"/>
  <c r="M14" i="6"/>
  <c r="H28" i="6"/>
  <c r="H14" i="6"/>
  <c r="B9" i="3"/>
  <c r="N7" i="3"/>
  <c r="B11" i="5"/>
  <c r="B14" i="5"/>
  <c r="B28" i="5"/>
  <c r="C11" i="5"/>
  <c r="C14" i="5"/>
  <c r="C16" i="5"/>
  <c r="C26" i="5"/>
  <c r="C29" i="5"/>
  <c r="D28" i="5"/>
  <c r="D14" i="5"/>
  <c r="M28" i="5"/>
  <c r="M14" i="5"/>
  <c r="M16" i="5"/>
  <c r="M26" i="5"/>
  <c r="M29" i="5"/>
  <c r="M31" i="5"/>
  <c r="M33" i="5"/>
  <c r="F28" i="5"/>
  <c r="F14" i="5"/>
  <c r="F16" i="5"/>
  <c r="F26" i="5"/>
  <c r="F29" i="5"/>
  <c r="F31" i="5"/>
  <c r="F33" i="5"/>
  <c r="J11" i="5"/>
  <c r="J14" i="5"/>
  <c r="L28" i="5"/>
  <c r="L14" i="5"/>
  <c r="E28" i="5"/>
  <c r="E14" i="5"/>
  <c r="E16" i="5"/>
  <c r="E26" i="5"/>
  <c r="E29" i="5"/>
  <c r="E31" i="5"/>
  <c r="E33" i="5"/>
  <c r="G28" i="5"/>
  <c r="G14" i="5"/>
  <c r="G16" i="5"/>
  <c r="G26" i="5"/>
  <c r="G29" i="5"/>
  <c r="G31" i="5"/>
  <c r="G33" i="5"/>
  <c r="K11" i="5"/>
  <c r="K14" i="5"/>
  <c r="K16" i="5"/>
  <c r="K26" i="5"/>
  <c r="K29" i="5"/>
  <c r="H28" i="5"/>
  <c r="H14" i="5"/>
  <c r="I28" i="5"/>
  <c r="I14" i="5"/>
  <c r="D28" i="4"/>
  <c r="D14" i="4"/>
  <c r="H11" i="6"/>
  <c r="J20" i="3"/>
  <c r="J22" i="3"/>
  <c r="B20" i="3"/>
  <c r="L21" i="2"/>
  <c r="L23" i="2"/>
  <c r="N19" i="2"/>
  <c r="I10" i="2"/>
  <c r="I21" i="2"/>
  <c r="I23" i="2"/>
  <c r="H10" i="2"/>
  <c r="H21" i="2"/>
  <c r="H23" i="2"/>
  <c r="G10" i="2"/>
  <c r="G21" i="2"/>
  <c r="G23" i="2"/>
  <c r="M10" i="2"/>
  <c r="M21" i="2"/>
  <c r="M23" i="2"/>
  <c r="E10" i="2"/>
  <c r="E21" i="2"/>
  <c r="E23" i="2"/>
  <c r="K10" i="2"/>
  <c r="K21" i="2"/>
  <c r="K23" i="2"/>
  <c r="C10" i="2"/>
  <c r="C21" i="2"/>
  <c r="C23" i="2"/>
  <c r="J10" i="2"/>
  <c r="J21" i="2"/>
  <c r="J23" i="2"/>
  <c r="D21" i="2"/>
  <c r="D23" i="2"/>
  <c r="B9" i="1"/>
  <c r="M11" i="6"/>
  <c r="F11" i="6"/>
  <c r="E11" i="6"/>
  <c r="I28" i="6"/>
  <c r="J16" i="6"/>
  <c r="J26" i="6"/>
  <c r="J29" i="6"/>
  <c r="B28" i="6"/>
  <c r="J28" i="6"/>
  <c r="G11" i="6"/>
  <c r="C16" i="6"/>
  <c r="C26" i="6"/>
  <c r="C29" i="6"/>
  <c r="K16" i="6"/>
  <c r="K26" i="6"/>
  <c r="K29" i="6"/>
  <c r="C28" i="6"/>
  <c r="K28" i="6"/>
  <c r="B16" i="6"/>
  <c r="B26" i="6"/>
  <c r="B29" i="6"/>
  <c r="D28" i="6"/>
  <c r="L28" i="6"/>
  <c r="I11" i="6"/>
  <c r="E16" i="6"/>
  <c r="E26" i="6"/>
  <c r="E29" i="6"/>
  <c r="E31" i="6"/>
  <c r="E33" i="6"/>
  <c r="M16" i="6"/>
  <c r="M26" i="6"/>
  <c r="M29" i="6"/>
  <c r="M31" i="6"/>
  <c r="M33" i="6"/>
  <c r="L16" i="6"/>
  <c r="L26" i="6"/>
  <c r="L29" i="6"/>
  <c r="H16" i="6"/>
  <c r="H26" i="6"/>
  <c r="H29" i="6"/>
  <c r="H31" i="6"/>
  <c r="H33" i="6"/>
  <c r="M11" i="5"/>
  <c r="L11" i="5"/>
  <c r="F11" i="5"/>
  <c r="E11" i="5"/>
  <c r="D11" i="5"/>
  <c r="B16" i="5"/>
  <c r="B26" i="5"/>
  <c r="B29" i="5"/>
  <c r="J16" i="5"/>
  <c r="J26" i="5"/>
  <c r="J29" i="5"/>
  <c r="J28" i="5"/>
  <c r="G11" i="5"/>
  <c r="C28" i="5"/>
  <c r="K28" i="5"/>
  <c r="L16" i="5"/>
  <c r="L26" i="5"/>
  <c r="L29" i="5"/>
  <c r="L31" i="5"/>
  <c r="L33" i="5"/>
  <c r="D16" i="5"/>
  <c r="D26" i="5"/>
  <c r="D29" i="5"/>
  <c r="D31" i="5"/>
  <c r="D33" i="5"/>
  <c r="H11" i="5"/>
  <c r="I11" i="5"/>
  <c r="H16" i="5"/>
  <c r="H26" i="5"/>
  <c r="H29" i="5"/>
  <c r="H31" i="5"/>
  <c r="H33" i="5"/>
  <c r="I16" i="5"/>
  <c r="I26" i="5"/>
  <c r="I29" i="5"/>
  <c r="I31" i="5"/>
  <c r="I33" i="5"/>
  <c r="L20" i="3"/>
  <c r="L22" i="3"/>
  <c r="D20" i="3"/>
  <c r="D22" i="3"/>
  <c r="G20" i="3"/>
  <c r="G22" i="3"/>
  <c r="F9" i="3"/>
  <c r="F20" i="3"/>
  <c r="F22" i="3"/>
  <c r="C9" i="3"/>
  <c r="C20" i="3"/>
  <c r="C22" i="3"/>
  <c r="K9" i="3"/>
  <c r="K20" i="3"/>
  <c r="K22" i="3"/>
  <c r="I9" i="3"/>
  <c r="I20" i="3"/>
  <c r="I22" i="3"/>
  <c r="E9" i="3"/>
  <c r="E20" i="3"/>
  <c r="E22" i="3"/>
  <c r="M9" i="3"/>
  <c r="M20" i="3"/>
  <c r="M22" i="3"/>
  <c r="E6" i="1"/>
  <c r="E7" i="1"/>
  <c r="F6" i="1"/>
  <c r="G6" i="1"/>
  <c r="H6" i="1"/>
  <c r="I6" i="1"/>
  <c r="I7" i="1"/>
  <c r="J6" i="1"/>
  <c r="J7" i="1"/>
  <c r="K6" i="1"/>
  <c r="K7" i="1"/>
  <c r="L6" i="1"/>
  <c r="L7" i="1"/>
  <c r="M6" i="1"/>
  <c r="M7" i="1"/>
  <c r="C6" i="1"/>
  <c r="D6" i="1"/>
  <c r="D7" i="1"/>
  <c r="I31" i="6"/>
  <c r="I33" i="6"/>
  <c r="N9" i="3"/>
  <c r="B22" i="3"/>
  <c r="N22" i="3"/>
  <c r="N20" i="3"/>
  <c r="H7" i="1"/>
  <c r="H9" i="1"/>
  <c r="H21" i="1"/>
  <c r="H23" i="1"/>
  <c r="G7" i="1"/>
  <c r="G9" i="1"/>
  <c r="G21" i="1"/>
  <c r="G23" i="1"/>
  <c r="F7" i="1"/>
  <c r="F9" i="1"/>
  <c r="F21" i="1"/>
  <c r="F23" i="1"/>
  <c r="C7" i="1"/>
  <c r="N6" i="1"/>
  <c r="D31" i="6"/>
  <c r="D33" i="6"/>
  <c r="K31" i="6"/>
  <c r="K33" i="6"/>
  <c r="B31" i="6"/>
  <c r="B33" i="6"/>
  <c r="C31" i="6"/>
  <c r="C33" i="6"/>
  <c r="B21" i="1"/>
  <c r="B23" i="1"/>
  <c r="B10" i="2"/>
  <c r="N8" i="2"/>
  <c r="I9" i="1"/>
  <c r="I21" i="1"/>
  <c r="I23" i="1"/>
  <c r="E9" i="1"/>
  <c r="E21" i="1"/>
  <c r="E23" i="1"/>
  <c r="D9" i="1"/>
  <c r="D21" i="1"/>
  <c r="D23" i="1"/>
  <c r="C9" i="1"/>
  <c r="C21" i="1"/>
  <c r="C23" i="1"/>
  <c r="M9" i="1"/>
  <c r="M21" i="1"/>
  <c r="M23" i="1"/>
  <c r="L9" i="1"/>
  <c r="L21" i="1"/>
  <c r="L23" i="1"/>
  <c r="K9" i="1"/>
  <c r="K21" i="1"/>
  <c r="K23" i="1"/>
  <c r="J9" i="1"/>
  <c r="J21" i="1"/>
  <c r="J23" i="1"/>
  <c r="L31" i="6"/>
  <c r="L33" i="6"/>
  <c r="J31" i="6"/>
  <c r="J33" i="6"/>
  <c r="K31" i="5"/>
  <c r="K33" i="5"/>
  <c r="C31" i="5"/>
  <c r="C33" i="5"/>
  <c r="B31" i="5"/>
  <c r="B33" i="5"/>
  <c r="J31" i="5"/>
  <c r="J33" i="5"/>
  <c r="C9" i="4"/>
  <c r="C14" i="4"/>
  <c r="E9" i="4"/>
  <c r="E14" i="4"/>
  <c r="F9" i="4"/>
  <c r="F14" i="4"/>
  <c r="G9" i="4"/>
  <c r="G14" i="4"/>
  <c r="I9" i="4"/>
  <c r="I14" i="4"/>
  <c r="J9" i="4"/>
  <c r="J14" i="4"/>
  <c r="K9" i="4"/>
  <c r="K14" i="4"/>
  <c r="L9" i="4"/>
  <c r="L14" i="4"/>
  <c r="M9" i="4"/>
  <c r="M14" i="4"/>
  <c r="C23" i="4"/>
  <c r="D23" i="4"/>
  <c r="E23" i="4"/>
  <c r="F23" i="4"/>
  <c r="G23" i="4"/>
  <c r="H23" i="4"/>
  <c r="I23" i="4"/>
  <c r="J23" i="4"/>
  <c r="K23" i="4"/>
  <c r="L23" i="4"/>
  <c r="M23" i="4"/>
  <c r="N7" i="1"/>
  <c r="N9" i="1"/>
  <c r="N23" i="1"/>
  <c r="N21" i="1"/>
  <c r="B21" i="2"/>
  <c r="B23" i="2"/>
  <c r="N10" i="2"/>
  <c r="J28" i="4"/>
  <c r="J16" i="4"/>
  <c r="J26" i="4"/>
  <c r="J29" i="4"/>
  <c r="F28" i="4"/>
  <c r="F16" i="4"/>
  <c r="F26" i="4"/>
  <c r="F29" i="4"/>
  <c r="K28" i="4"/>
  <c r="K16" i="4"/>
  <c r="K26" i="4"/>
  <c r="K29" i="4"/>
  <c r="K31" i="4"/>
  <c r="K33" i="4"/>
  <c r="M28" i="4"/>
  <c r="M16" i="4"/>
  <c r="M26" i="4"/>
  <c r="M29" i="4"/>
  <c r="E28" i="4"/>
  <c r="E16" i="4"/>
  <c r="E26" i="4"/>
  <c r="E29" i="4"/>
  <c r="C28" i="4"/>
  <c r="C11" i="4"/>
  <c r="C16" i="4"/>
  <c r="C26" i="4"/>
  <c r="C29" i="4"/>
  <c r="I28" i="4"/>
  <c r="I16" i="4"/>
  <c r="I26" i="4"/>
  <c r="I29" i="4"/>
  <c r="H28" i="4"/>
  <c r="H16" i="4"/>
  <c r="H26" i="4"/>
  <c r="H29" i="4"/>
  <c r="G28" i="4"/>
  <c r="G16" i="4"/>
  <c r="G26" i="4"/>
  <c r="G29" i="4"/>
  <c r="L28" i="4"/>
  <c r="L16" i="4"/>
  <c r="L26" i="4"/>
  <c r="L29" i="4"/>
  <c r="D16" i="4"/>
  <c r="D26" i="4"/>
  <c r="D29" i="4"/>
  <c r="L31" i="4"/>
  <c r="L33" i="4"/>
  <c r="N23" i="2"/>
  <c r="N21" i="2"/>
  <c r="M31" i="4"/>
  <c r="M33" i="4"/>
  <c r="I31" i="4"/>
  <c r="I33" i="4"/>
  <c r="C31" i="4"/>
  <c r="C33" i="4"/>
  <c r="G31" i="4"/>
  <c r="G33" i="4"/>
  <c r="E31" i="4"/>
  <c r="E33" i="4"/>
  <c r="J31" i="4"/>
  <c r="J33" i="4"/>
  <c r="F31" i="4"/>
  <c r="F33" i="4"/>
  <c r="D31" i="4"/>
  <c r="D33" i="4"/>
  <c r="H31" i="4"/>
  <c r="H33" i="4"/>
  <c r="D11" i="4"/>
  <c r="E11" i="4"/>
  <c r="F11" i="4"/>
  <c r="G11" i="4"/>
  <c r="H11" i="4"/>
  <c r="I11" i="4"/>
  <c r="J11" i="4"/>
  <c r="K11" i="4"/>
  <c r="L11" i="4"/>
  <c r="M11" i="4"/>
</calcChain>
</file>

<file path=xl/sharedStrings.xml><?xml version="1.0" encoding="utf-8"?>
<sst xmlns="http://schemas.openxmlformats.org/spreadsheetml/2006/main" count="289" uniqueCount="113">
  <si>
    <t xml:space="preserve">Income Statement Year 1 </t>
  </si>
  <si>
    <t>Income Statement Year 2</t>
  </si>
  <si>
    <t>Income Statement Year 3</t>
  </si>
  <si>
    <t xml:space="preserve">Cash Flow Year 1 </t>
  </si>
  <si>
    <t>Cash Flow Year 2</t>
  </si>
  <si>
    <t>Cash Flow Year 3</t>
  </si>
  <si>
    <t xml:space="preserve">Balance Sheet Year 1 </t>
  </si>
  <si>
    <t>Balance Sheet Year 2</t>
  </si>
  <si>
    <t>Balance Sheet Year 3</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</si>
  <si>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</si>
  <si>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</si>
  <si>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</si>
  <si>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</si>
  <si>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</si>
  <si>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</si>
  <si>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</si>
  <si>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</si>
  <si>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</si>
  <si>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</si>
  <si>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</si>
  <si>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</si>
  <si>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</si>
  <si>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</si>
  <si>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</si>
  <si>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</si>
  <si>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</si>
  <si>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</si>
  <si>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 xml:space="preserve">Equipment </t>
  </si>
  <si>
    <t>Marketing</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</si>
  <si>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</si>
  <si>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</si>
  <si>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</si>
  <si>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</si>
  <si>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</si>
  <si>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</si>
  <si>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</si>
  <si>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</si>
  <si>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Wages</t>
  </si>
  <si>
    <t>Legal Fees</t>
  </si>
  <si>
    <t xml:space="preserve">Advertising </t>
  </si>
  <si>
    <t xml:space="preserve">Interest Expense </t>
  </si>
  <si>
    <t xml:space="preserve">Add expenses as you go below by inserting rows </t>
  </si>
  <si>
    <t xml:space="preserve">Total Expenses </t>
  </si>
  <si>
    <t xml:space="preserve">Estimated Income Tax % </t>
  </si>
  <si>
    <t>Net Profit After Tax</t>
  </si>
  <si>
    <r>
      <t>2. Gross Profit:</t>
    </r>
    <r>
      <rPr>
        <sz val="12"/>
        <color rgb="FF000000"/>
        <rFont val="Times New Roman"/>
        <family val="1"/>
      </rPr>
      <t> </t>
    </r>
    <r>
      <rPr>
        <sz val="10"/>
        <color rgb="FF000000"/>
        <rFont val="Courier New"/>
        <family val="1"/>
      </rPr>
      <t>=B6-B8</t>
    </r>
    <r>
      <rPr>
        <sz val="12"/>
        <color rgb="FF000000"/>
        <rFont val="Times New Roman"/>
        <family val="1"/>
      </rPr>
      <t> </t>
    </r>
    <r>
      <rPr>
        <i/>
        <sz val="12"/>
        <color rgb="FF000000"/>
        <rFont val="Times New Roman"/>
        <family val="1"/>
      </rPr>
      <t>(Revenue - Cost of Goods Sold)</t>
    </r>
  </si>
  <si>
    <t>Income Statement (Profit &amp; Loss Statement)</t>
  </si>
  <si>
    <r>
      <rPr>
        <sz val="12"/>
        <color rgb="FF000000"/>
        <rFont val="Times New Roman"/>
        <family val="1"/>
      </rPr>
      <t> </t>
    </r>
    <r>
      <rPr>
        <b/>
        <sz val="12"/>
        <color rgb="FF000000"/>
        <rFont val="Times New Roman"/>
        <family val="1"/>
      </rPr>
      <t>Required Formula Usage:</t>
    </r>
  </si>
  <si>
    <t>Format Requirements:</t>
  </si>
  <si>
    <r>
      <rPr>
        <sz val="12"/>
        <color rgb="FF000000"/>
        <rFont val="Times New Roman"/>
        <family val="1"/>
      </rPr>
      <t>Add a </t>
    </r>
    <r>
      <rPr>
        <b/>
        <sz val="12"/>
        <color rgb="FF000000"/>
        <rFont val="Times New Roman"/>
        <family val="1"/>
      </rPr>
      <t>profit margin percentage formula:</t>
    </r>
    <r>
      <rPr>
        <sz val="12"/>
        <color rgb="FF000000"/>
        <rFont val="Times New Roman"/>
        <family val="1"/>
      </rPr>
      <t> </t>
    </r>
    <r>
      <rPr>
        <sz val="10"/>
        <color rgb="FF000000"/>
        <rFont val="Courier New"/>
        <family val="1"/>
      </rPr>
      <t>=B18/B6</t>
    </r>
    <r>
      <rPr>
        <sz val="12"/>
        <color rgb="FF000000"/>
        <rFont val="Times New Roman"/>
        <family val="1"/>
      </rPr>
      <t> </t>
    </r>
    <r>
      <rPr>
        <i/>
        <sz val="12"/>
        <color rgb="FF000000"/>
        <rFont val="Times New Roman"/>
        <family val="1"/>
      </rPr>
      <t>(Net Income ÷ Revenue)</t>
    </r>
  </si>
  <si>
    <r>
      <t>1. Total Revenue:</t>
    </r>
    <r>
      <rPr>
        <sz val="12"/>
        <color rgb="FF000000"/>
        <rFont val="Times New Roman"/>
        <family val="1"/>
      </rPr>
      <t> </t>
    </r>
    <r>
      <rPr>
        <sz val="10"/>
        <color rgb="FF000000"/>
        <rFont val="Courier New"/>
        <family val="1"/>
      </rPr>
      <t>=SUM(B4:B6)</t>
    </r>
    <r>
      <rPr>
        <sz val="12"/>
        <color rgb="FF000000"/>
        <rFont val="Times New Roman"/>
        <family val="1"/>
      </rPr>
      <t> </t>
    </r>
    <r>
      <rPr>
        <i/>
        <sz val="12"/>
        <color rgb="FF000000"/>
        <rFont val="Times New Roman"/>
        <family val="1"/>
      </rPr>
      <t>(if revenue is in rows 4-6)</t>
    </r>
  </si>
  <si>
    <t>COGS</t>
  </si>
  <si>
    <r>
      <t>3. Total Operating Expenses:</t>
    </r>
    <r>
      <rPr>
        <sz val="12"/>
        <color rgb="FF000000"/>
        <rFont val="Times New Roman"/>
        <family val="1"/>
      </rPr>
      <t> </t>
    </r>
    <r>
      <rPr>
        <sz val="10"/>
        <color rgb="FF000000"/>
        <rFont val="Courier New"/>
        <family val="1"/>
      </rPr>
      <t>=SUM(B10:B17)</t>
    </r>
    <r>
      <rPr>
        <sz val="12"/>
        <color rgb="FF000000"/>
        <rFont val="Times New Roman"/>
        <family val="1"/>
      </rPr>
      <t> </t>
    </r>
    <r>
      <rPr>
        <i/>
        <sz val="12"/>
        <color rgb="FF000000"/>
        <rFont val="Times New Roman"/>
        <family val="1"/>
      </rPr>
      <t>(Sum of fixed &amp; variable costs)</t>
    </r>
  </si>
  <si>
    <r>
      <t>4. Net Income (Profit/Loss):</t>
    </r>
    <r>
      <rPr>
        <sz val="12"/>
        <color rgb="FF000000"/>
        <rFont val="Times New Roman"/>
        <family val="1"/>
      </rPr>
      <t> </t>
    </r>
    <r>
      <rPr>
        <sz val="10"/>
        <color rgb="FF000000"/>
        <rFont val="Courier New"/>
        <family val="1"/>
      </rPr>
      <t>=B10-B8-B20</t>
    </r>
    <r>
      <rPr>
        <sz val="12"/>
        <color rgb="FF000000"/>
        <rFont val="Times New Roman"/>
        <family val="1"/>
      </rPr>
      <t> </t>
    </r>
    <r>
      <rPr>
        <i/>
        <sz val="12"/>
        <color rgb="FF000000"/>
        <rFont val="Times New Roman"/>
        <family val="1"/>
      </rPr>
      <t>(Gross Profit - Operating Expenses)</t>
    </r>
  </si>
  <si>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</si>
  <si>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</si>
  <si>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</si>
  <si>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</si>
  <si>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</si>
  <si>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</si>
  <si>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</si>
  <si>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</si>
  <si>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</si>
  <si>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</si>
  <si>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</si>
  <si>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</si>
  <si>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</si>
  <si>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</si>
  <si>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Accounts Receivable</t>
  </si>
  <si>
    <t>Cash Sales</t>
  </si>
  <si>
    <t>Cash In</t>
  </si>
  <si>
    <t xml:space="preserve">Total Cash In </t>
  </si>
  <si>
    <t>Cash Out</t>
  </si>
  <si>
    <t xml:space="preserve">Operating Expenses </t>
  </si>
  <si>
    <t xml:space="preserve">Salaries and Wages </t>
  </si>
  <si>
    <t>Rent</t>
  </si>
  <si>
    <t xml:space="preserve">Office Supplies etc.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</si>
  <si>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</si>
  <si>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</si>
  <si>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</si>
  <si>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</si>
  <si>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</si>
  <si>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</si>
  <si>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</si>
  <si>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</si>
  <si>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</si>
  <si>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</si>
  <si>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 xml:space="preserve">Start up costs </t>
  </si>
  <si>
    <t>Category</t>
  </si>
  <si>
    <t>Assets</t>
  </si>
  <si>
    <t>Cash</t>
  </si>
  <si>
    <t>Inventory</t>
  </si>
  <si>
    <t>Total Current Assets</t>
  </si>
  <si>
    <t>Fixed Assets</t>
  </si>
  <si>
    <t>Total Fixed Assets</t>
  </si>
  <si>
    <t>Total Assets</t>
  </si>
  <si>
    <t>Liabilities</t>
  </si>
  <si>
    <t>Accounts Payable</t>
  </si>
  <si>
    <t>Loan Payable</t>
  </si>
  <si>
    <t>Total Liabilities</t>
  </si>
  <si>
    <t>Owner's Equity</t>
  </si>
  <si>
    <t>Owner Contributions</t>
  </si>
  <si>
    <t xml:space="preserve">Amount </t>
  </si>
  <si>
    <t>Total Equity</t>
  </si>
  <si>
    <t>Business Loan</t>
  </si>
  <si>
    <t xml:space="preserve">Initial inventory </t>
  </si>
  <si>
    <t>Legal fees</t>
  </si>
  <si>
    <t>Office set-up</t>
  </si>
  <si>
    <t>Business Laptop</t>
  </si>
  <si>
    <t>Car Sales</t>
  </si>
  <si>
    <t>Supplies Expense</t>
  </si>
  <si>
    <t>Interest Expense</t>
  </si>
  <si>
    <t>Office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</si>
</sst>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i/>
      <sz val="12"/>
      <color rgb="FF000000"/>
      <name val="Times New Roman"/>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4" fillId="0" borderId="0" applyFont="0" applyFill="0" applyBorder="0" applyAlignment="0" applyProtection="0"/>
    <xf numFmtId="9" fontId="14" fillId="0" borderId="0" applyFont="0" applyFill="0" applyBorder="0" applyAlignment="0" applyProtection="0"/>
  </cellStyleXfs>
  <cellXfs count="54">
    <xf numFmtId="0" fontId="0" fillId="0" borderId="0" xfId="0"/>
    <xf numFmtId="0" fontId="1" fillId="0" borderId="0" xfId="0" applyFont="1"/>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5" fillId="3" borderId="0" xfId="0" applyFont="1" applyFill="1" applyAlignment="1">
      <alignment vertical="center"/>
    </xf>
    <xf numFmtId="0" fontId="0" fillId="3" borderId="0" xfId="0" applyFill="1"/>
    <xf numFmtId="0" fontId="6"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vertical="center"/>
    </xf>
    <xf numFmtId="0" fontId="10" fillId="0" borderId="0" xfId="0" applyFont="1"/>
    <xf numFmtId="0" fontId="11" fillId="0" borderId="0" xfId="0" applyFont="1"/>
    <xf numFmtId="0" fontId="0" fillId="0" borderId="0" xfId="0" applyFont="1"/>
    <xf numFmtId="0" fontId="13" fillId="0" borderId="0" xfId="0" applyFont="1"/>
    <xf numFmtId="0" fontId="5" fillId="0" borderId="0" xfId="0" applyFont="1" applyFill="1" applyAlignment="1">
      <alignment vertical="center"/>
    </xf>
    <xf numFmtId="0" fontId="0" fillId="0" borderId="0" xfId="0" applyFill="1"/>
    <xf numFmtId="0" fontId="6"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horizontal="left" vertical="center" indent="1"/>
    </xf>
    <xf numFmtId="0" fontId="7" fillId="0" borderId="0" xfId="0" applyFont="1" applyFill="1" applyAlignment="1">
      <alignment horizontal="left" vertical="center" indent="1"/>
    </xf>
    <xf numFmtId="0" fontId="6" fillId="0" borderId="0" xfId="0" applyFont="1" applyFill="1" applyAlignment="1">
      <alignment horizontal="left" vertical="center" indent="2"/>
    </xf>
    <xf numFmtId="0" fontId="8" fillId="0" borderId="0" xfId="0" applyFont="1" applyFill="1" applyAlignment="1">
      <alignment horizontal="left" vertical="center" indent="1"/>
    </xf>
    <xf numFmtId="0" fontId="4" fillId="0" borderId="0" xfId="0" applyFont="1" applyAlignment="1">
      <alignment horizontal="center"/>
    </xf>
    <xf numFmtId="44" fontId="0" fillId="0" borderId="0" xfId="1" applyFont="1"/>
    <xf numFmtId="44" fontId="0" fillId="0" borderId="0" xfId="0" applyNumberFormat="1"/>
    <xf numFmtId="9" fontId="0" fillId="0" borderId="0" xfId="2" applyFont="1"/>
    <xf numFmtId="44" fontId="0" fillId="0" borderId="0" xfId="1" applyFont="1" applyAlignment="1">
      <alignment vertical="center" wrapText="1"/>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0" xfId="0" applyFill="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0" xfId="0" applyFill="1" applyAlignment="1">
      <alignment horizontal="center"/>
    </xf>
    <xf numFmtId="0" fontId="1" fillId="4" borderId="0" xfId="0" applyFont="1" applyFill="1" applyAlignment="1">
      <alignment horizontal="center"/>
    </xf>
    <xf numFmtId="0" fontId="1" fillId="5" borderId="0" xfId="0" applyFont="1" applyFill="1" applyAlignment="1">
      <alignment horizontal="left"/>
    </xf>
    <xf numFmtId="0" fontId="1" fillId="6" borderId="0" xfId="0" applyFont="1" applyFill="1" applyAlignment="1">
      <alignment horizontal="center"/>
    </xf>
    <xf numFmtId="0" fontId="1" fillId="7" borderId="0" xfId="0" applyFont="1" applyFill="1" applyAlignment="1">
      <alignment horizontal="center"/>
    </xf>
    <xf numFmtId="0" fontId="0" fillId="8" borderId="0" xfId="0" applyFill="1"/>
    <xf numFmtId="44" fontId="0" fillId="8" borderId="0" xfId="1" applyFont="1" applyFill="1"/>
    <xf numFmtId="0" fontId="1" fillId="8" borderId="0" xfId="0" applyFont="1" applyFill="1"/>
    <xf numFmtId="44" fontId="1" fillId="8" borderId="0" xfId="0" applyNumberFormat="1" applyFont="1" applyFill="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Q23"/>
  <sheetViews>
    <sheetView zoomScale="80" zoomScaleNormal="80" workbookViewId="0">
      <selection activeCell="I34" sqref="I34"/>
    </sheetView>
  </sheetViews>
  <sheetFormatPr defaultColWidth="10.6015625" defaultRowHeight="15" x14ac:dyDescent="0.2"/>
  <cols>
    <col min="1" max="1" width="29.34765625" customWidth="1"/>
    <col min="2" max="2" width="15.4140625" customWidth="1"/>
  </cols>
  <sheetData>
    <row r="1" spans="1:17" x14ac:dyDescent="0.2">
      <c r="A1" s="46" t="s">
        <v>23</v>
      </c>
      <c r="B1" s="46"/>
      <c r="C1" s="46"/>
    </row>
    <row r="2" spans="1:17" x14ac:dyDescent="0.2">
      <c r="A2" s="47" t="s">
        <v>31</v>
      </c>
      <c r="B2" s="47"/>
      <c r="C2" s="47"/>
    </row>
    <row r="3" spans="1:17" x14ac:dyDescent="0.2">
      <c r="A3" s="49" t="s">
        <v>25</v>
      </c>
      <c r="B3" s="48" t="s">
        <v>24</v>
      </c>
      <c r="D3" s="29" t="s">
        <v>32</v>
      </c>
      <c r="E3" s="30"/>
      <c r="F3" s="30"/>
      <c r="G3" s="30"/>
      <c r="H3" s="31"/>
    </row>
    <row r="4" spans="1:17" ht="15.95" customHeight="1" x14ac:dyDescent="0.2">
      <c r="A4" s="50" t="s">
        <v>108</v>
      </c>
      <c r="B4" s="51">
        <v>1000</v>
      </c>
      <c r="D4" s="32"/>
      <c r="E4" s="38"/>
      <c r="F4" s="38"/>
      <c r="G4" s="38"/>
      <c r="H4" s="34"/>
      <c r="I4" s="2"/>
      <c r="J4" s="2"/>
    </row>
    <row r="5" spans="1:17" x14ac:dyDescent="0.2">
      <c r="A5" s="50"/>
      <c r="B5" s="50"/>
      <c r="D5" s="35"/>
      <c r="E5" s="36"/>
      <c r="F5" s="36"/>
      <c r="G5" s="36"/>
      <c r="H5" s="37"/>
      <c r="I5" s="2"/>
      <c r="J5" s="2"/>
    </row>
    <row r="6" spans="1:17" x14ac:dyDescent="0.2">
      <c r="A6" s="50"/>
      <c r="B6" s="50"/>
      <c r="I6" s="2"/>
      <c r="J6" s="2"/>
    </row>
    <row r="7" spans="1:17" x14ac:dyDescent="0.2">
      <c r="A7" s="50"/>
      <c r="B7" s="50"/>
      <c r="G7" s="2"/>
      <c r="H7" s="2"/>
      <c r="I7" s="2"/>
      <c r="J7" s="2"/>
    </row>
    <row r="8" spans="1:17" x14ac:dyDescent="0.2">
      <c r="A8" s="50"/>
      <c r="B8" s="50"/>
      <c r="I8" s="2"/>
      <c r="P8" s="2"/>
      <c r="Q8" s="2"/>
    </row>
    <row r="9" spans="1:17" x14ac:dyDescent="0.2">
      <c r="A9" s="52" t="s">
        <v>87</v>
      </c>
      <c r="B9" s="50"/>
      <c r="D9" s="39" t="s">
        <v>35</v>
      </c>
      <c r="E9" s="40"/>
      <c r="F9" s="40"/>
      <c r="G9" s="40"/>
      <c r="H9" s="41"/>
      <c r="I9" s="2"/>
      <c r="P9" s="2"/>
      <c r="Q9" s="2"/>
    </row>
    <row r="10" spans="1:17" ht="15.95" customHeight="1" x14ac:dyDescent="0.2">
      <c r="A10" s="50" t="s">
        <v>27</v>
      </c>
      <c r="B10" s="51">
        <v>5000</v>
      </c>
      <c r="D10" s="42"/>
      <c r="E10" s="43"/>
      <c r="F10" s="43"/>
      <c r="G10" s="43"/>
      <c r="H10" s="44"/>
      <c r="I10" s="2"/>
    </row>
    <row r="11" spans="1:17" x14ac:dyDescent="0.2">
      <c r="A11" s="50" t="s">
        <v>105</v>
      </c>
      <c r="B11" s="51">
        <v>50000</v>
      </c>
      <c r="D11" s="3"/>
      <c r="E11" s="3"/>
      <c r="F11" s="3"/>
      <c r="G11" s="3"/>
      <c r="H11" s="3"/>
      <c r="I11" s="2"/>
    </row>
    <row r="12" spans="1:17" x14ac:dyDescent="0.2">
      <c r="A12" s="50" t="s">
        <v>28</v>
      </c>
      <c r="B12" s="51">
        <v>1000</v>
      </c>
      <c r="D12" s="3"/>
      <c r="E12" s="3"/>
      <c r="F12" s="3"/>
      <c r="G12" s="3"/>
      <c r="H12" s="3"/>
      <c r="I12" s="2"/>
    </row>
    <row r="13" spans="1:17" x14ac:dyDescent="0.2">
      <c r="A13" s="50" t="s">
        <v>29</v>
      </c>
      <c r="B13" s="51">
        <v>1500</v>
      </c>
      <c r="D13" s="3"/>
      <c r="E13" s="3"/>
      <c r="F13" s="3"/>
      <c r="G13" s="3"/>
      <c r="H13" s="3"/>
    </row>
    <row r="14" spans="1:17" x14ac:dyDescent="0.2">
      <c r="A14" s="50" t="s">
        <v>30</v>
      </c>
      <c r="B14" s="51">
        <v>68000</v>
      </c>
    </row>
    <row r="15" spans="1:17" x14ac:dyDescent="0.2">
      <c r="A15" s="50" t="s">
        <v>106</v>
      </c>
      <c r="B15" s="51">
        <v>2500</v>
      </c>
    </row>
    <row r="16" spans="1:17" x14ac:dyDescent="0.2">
      <c r="A16" s="50" t="s">
        <v>107</v>
      </c>
      <c r="B16" s="51">
        <v>5000</v>
      </c>
    </row>
    <row r="17" spans="1:8" x14ac:dyDescent="0.2">
      <c r="A17" s="52" t="s">
        <v>36</v>
      </c>
      <c r="B17" s="53">
        <f>SUM(B10:B16)</f>
        <v>133000</v>
      </c>
    </row>
    <row r="18" spans="1:8" x14ac:dyDescent="0.2">
      <c r="A18" s="52"/>
      <c r="B18" s="50"/>
    </row>
    <row r="19" spans="1:8" x14ac:dyDescent="0.2">
      <c r="A19" s="52" t="s">
        <v>33</v>
      </c>
      <c r="B19" s="50"/>
      <c r="D19" s="29" t="s">
        <v>34</v>
      </c>
      <c r="E19" s="30"/>
      <c r="F19" s="30"/>
      <c r="G19" s="30"/>
      <c r="H19" s="31"/>
    </row>
    <row r="20" spans="1:8" ht="15.95" customHeight="1" x14ac:dyDescent="0.2">
      <c r="A20" s="50" t="s">
        <v>26</v>
      </c>
      <c r="B20" s="51">
        <v>20000</v>
      </c>
      <c r="D20" s="32"/>
      <c r="E20" s="33"/>
      <c r="F20" s="33"/>
      <c r="G20" s="33"/>
      <c r="H20" s="34"/>
    </row>
    <row r="21" spans="1:8" x14ac:dyDescent="0.2">
      <c r="A21" s="50" t="s">
        <v>104</v>
      </c>
      <c r="B21" s="51">
        <v>48000</v>
      </c>
      <c r="D21" s="32"/>
      <c r="E21" s="33"/>
      <c r="F21" s="33"/>
      <c r="G21" s="33"/>
      <c r="H21" s="34"/>
    </row>
    <row r="22" spans="1:8" x14ac:dyDescent="0.2">
      <c r="A22" s="50"/>
      <c r="B22" s="50"/>
      <c r="D22" s="32"/>
      <c r="E22" s="33"/>
      <c r="F22" s="33"/>
      <c r="G22" s="33"/>
      <c r="H22" s="34"/>
    </row>
    <row r="23" spans="1:8" x14ac:dyDescent="0.2">
      <c r="D23" s="35"/>
      <c r="E23" s="36"/>
      <c r="F23" s="36"/>
      <c r="G23" s="36"/>
      <c r="H23" s="37"/>
    </row>
  </sheetData>
  <mergeCells count="5">
    <mergeCell ref="D19:H23"/>
    <mergeCell ref="D3:H5"/>
    <mergeCell ref="D9:H10"/>
    <mergeCell ref="A1:C1"/>
    <mergeCell ref="A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B25"/>
  <sheetViews>
    <sheetView zoomScale="110" zoomScaleNormal="110" workbookViewId="0">
      <selection activeCell="G17" sqref="G17"/>
    </sheetView>
  </sheetViews>
  <sheetFormatPr defaultColWidth="10.6015625" defaultRowHeight="15" x14ac:dyDescent="0.2"/>
  <cols>
    <col min="1" max="1" width="20.83984375" customWidth="1"/>
    <col min="2" max="2" width="14.796875" customWidth="1"/>
  </cols>
  <sheetData>
    <row r="1" spans="1:2" x14ac:dyDescent="0.2">
      <c r="A1" s="1" t="s">
        <v>8</v>
      </c>
    </row>
    <row r="3" spans="1:2" x14ac:dyDescent="0.2">
      <c r="A3" s="1" t="s">
        <v>88</v>
      </c>
      <c r="B3" s="1" t="s">
        <v>102</v>
      </c>
    </row>
    <row r="4" spans="1:2" x14ac:dyDescent="0.2">
      <c r="A4" s="1" t="s">
        <v>89</v>
      </c>
    </row>
    <row r="5" spans="1:2" x14ac:dyDescent="0.2">
      <c r="A5" t="s">
        <v>90</v>
      </c>
      <c r="B5" s="25">
        <v>87500</v>
      </c>
    </row>
    <row r="6" spans="1:2" x14ac:dyDescent="0.2">
      <c r="A6" t="s">
        <v>68</v>
      </c>
      <c r="B6" s="25">
        <v>0</v>
      </c>
    </row>
    <row r="7" spans="1:2" x14ac:dyDescent="0.2">
      <c r="A7" t="s">
        <v>91</v>
      </c>
      <c r="B7" s="25">
        <v>30000</v>
      </c>
    </row>
    <row r="8" spans="1:2" x14ac:dyDescent="0.2">
      <c r="A8" s="1" t="s">
        <v>92</v>
      </c>
      <c r="B8" s="25">
        <f>SUM(B5,B6,B7)</f>
        <v>117500</v>
      </c>
    </row>
    <row r="9" spans="1:2" x14ac:dyDescent="0.2">
      <c r="B9" s="25"/>
    </row>
    <row r="10" spans="1:2" x14ac:dyDescent="0.2">
      <c r="A10" s="1" t="s">
        <v>93</v>
      </c>
      <c r="B10" s="25"/>
    </row>
    <row r="11" spans="1:2" x14ac:dyDescent="0.2">
      <c r="A11" t="s">
        <v>112</v>
      </c>
      <c r="B11" s="25">
        <v>5000</v>
      </c>
    </row>
    <row r="12" spans="1:2" x14ac:dyDescent="0.2">
      <c r="A12" s="14" t="s">
        <v>108</v>
      </c>
      <c r="B12" s="25">
        <v>1000</v>
      </c>
    </row>
    <row r="13" spans="1:2" x14ac:dyDescent="0.2">
      <c r="A13" s="1" t="s">
        <v>94</v>
      </c>
      <c r="B13" s="25">
        <f>SUM(B11:B12)</f>
        <v>6000</v>
      </c>
    </row>
    <row r="14" spans="1:2" x14ac:dyDescent="0.2">
      <c r="A14" s="1"/>
      <c r="B14" s="25"/>
    </row>
    <row r="15" spans="1:2" x14ac:dyDescent="0.2">
      <c r="A15" s="1" t="s">
        <v>95</v>
      </c>
      <c r="B15" s="25">
        <f>SUM(B8,B13)</f>
        <v>123500</v>
      </c>
    </row>
    <row r="16" spans="1:2" x14ac:dyDescent="0.2">
      <c r="B16" s="25"/>
    </row>
    <row r="17" spans="1:2" x14ac:dyDescent="0.2">
      <c r="A17" s="1" t="s">
        <v>96</v>
      </c>
      <c r="B17" s="25"/>
    </row>
    <row r="18" spans="1:2" x14ac:dyDescent="0.2">
      <c r="A18" t="s">
        <v>97</v>
      </c>
      <c r="B18" s="25">
        <v>0</v>
      </c>
    </row>
    <row r="19" spans="1:2" x14ac:dyDescent="0.2">
      <c r="A19" t="s">
        <v>98</v>
      </c>
      <c r="B19" s="25">
        <v>48000</v>
      </c>
    </row>
    <row r="20" spans="1:2" x14ac:dyDescent="0.2">
      <c r="A20" s="1" t="s">
        <v>99</v>
      </c>
      <c r="B20" s="25">
        <f>SUM(B18:B19)</f>
        <v>48000</v>
      </c>
    </row>
    <row r="21" spans="1:2" x14ac:dyDescent="0.2">
      <c r="B21" s="25"/>
    </row>
    <row r="22" spans="1:2" x14ac:dyDescent="0.2">
      <c r="A22" s="1" t="s">
        <v>100</v>
      </c>
      <c r="B22" s="25"/>
    </row>
    <row r="23" spans="1:2" x14ac:dyDescent="0.2">
      <c r="A23" t="s">
        <v>101</v>
      </c>
      <c r="B23" s="25">
        <v>20000</v>
      </c>
    </row>
    <row r="24" spans="1:2" x14ac:dyDescent="0.2">
      <c r="A24" t="s">
        <v>85</v>
      </c>
      <c r="B24" s="25">
        <v>56000</v>
      </c>
    </row>
    <row r="25" spans="1:2" x14ac:dyDescent="0.2">
      <c r="A25" s="1" t="s">
        <v>103</v>
      </c>
      <c r="B25" s="25">
        <f>B15-B20</f>
        <v>75500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Q36"/>
  <sheetViews>
    <sheetView zoomScale="60" zoomScaleNormal="60" workbookViewId="0">
      <selection activeCell="O10" sqref="O10"/>
    </sheetView>
  </sheetViews>
  <sheetFormatPr defaultColWidth="10.6015625" defaultRowHeight="15" x14ac:dyDescent="0.2"/>
  <cols>
    <col min="1" max="1" width="26.38671875" bestFit="1" customWidth="1"/>
    <col min="2" max="2" width="18.125" customWidth="1"/>
    <col min="3" max="3" width="14.1796875" customWidth="1"/>
    <col min="4" max="4" width="19.48046875" customWidth="1"/>
    <col min="5" max="5" width="15.66015625" customWidth="1"/>
    <col min="6" max="6" width="18.98828125" customWidth="1"/>
    <col min="7" max="7" width="14.796875" customWidth="1"/>
    <col min="8" max="8" width="17.015625" customWidth="1"/>
    <col min="9" max="9" width="15.53515625" customWidth="1"/>
    <col min="10" max="10" width="12.08203125" customWidth="1"/>
    <col min="11" max="11" width="15.78125" customWidth="1"/>
    <col min="12" max="12" width="14.30078125" customWidth="1"/>
    <col min="13" max="13" width="17.38671875" customWidth="1"/>
    <col min="14" max="14" width="16.02734375" customWidth="1"/>
  </cols>
  <sheetData>
    <row r="1" spans="1:14" x14ac:dyDescent="0.2">
      <c r="A1" s="1" t="s">
        <v>0</v>
      </c>
    </row>
    <row r="2" spans="1:14" x14ac:dyDescent="0.2">
      <c r="B2" s="1" t="s">
        <v>10</v>
      </c>
      <c r="C2" s="1" t="s">
        <v>11</v>
      </c>
      <c r="D2" s="1" t="s">
        <v>12</v>
      </c>
      <c r="E2" s="1" t="s">
        <v>13</v>
      </c>
      <c r="F2" s="1" t="s">
        <v>14</v>
      </c>
      <c r="G2" s="1" t="s">
        <v>15</v>
      </c>
      <c r="H2" s="1" t="s">
        <v>16</v>
      </c>
      <c r="I2" s="1" t="s">
        <v>17</v>
      </c>
      <c r="J2" s="1" t="s">
        <v>18</v>
      </c>
      <c r="K2" s="1" t="s">
        <v>19</v>
      </c>
      <c r="L2" s="1" t="s">
        <v>20</v>
      </c>
      <c r="M2" s="1" t="s">
        <v>21</v>
      </c>
      <c r="N2" s="1" t="s">
        <v>22</v>
      </c>
    </row>
    <row r="3" spans="1:14" x14ac:dyDescent="0.2">
      <c r="A3" s="1" t="s">
        <v>9</v>
      </c>
    </row>
    <row r="4" spans="1:14" x14ac:dyDescent="0.2">
      <c r="A4" t="s">
        <v>109</v>
      </c>
      <c r="B4" s="25">
        <v>200000</v>
      </c>
      <c r="C4" s="25">
        <v>245000</v>
      </c>
      <c r="D4" s="25">
        <v>280000</v>
      </c>
      <c r="E4" s="25">
        <v>300000</v>
      </c>
      <c r="F4" s="25">
        <v>312000</v>
      </c>
      <c r="G4" s="25">
        <v>200000</v>
      </c>
      <c r="H4" s="25">
        <v>129375</v>
      </c>
      <c r="I4" s="25">
        <v>150000</v>
      </c>
      <c r="J4" s="25">
        <v>30000</v>
      </c>
      <c r="K4" s="25">
        <v>265000</v>
      </c>
      <c r="L4" s="25">
        <v>240000</v>
      </c>
      <c r="M4" s="25">
        <v>300000</v>
      </c>
      <c r="N4" s="25">
        <f>SUM(B4:M4)</f>
        <v>2651375</v>
      </c>
    </row>
    <row r="5" spans="1:14" x14ac:dyDescent="0.2">
      <c r="N5" s="25"/>
    </row>
    <row r="6" spans="1:14" x14ac:dyDescent="0.2">
      <c r="A6" s="1" t="s">
        <v>55</v>
      </c>
      <c r="B6" s="26">
        <f>SUM(B4:B4)</f>
        <v>200000</v>
      </c>
      <c r="C6" s="26">
        <f>SUM(C4:C4)</f>
        <v>245000</v>
      </c>
      <c r="D6" s="26">
        <f>SUM(D4:D4)</f>
        <v>280000</v>
      </c>
      <c r="E6" s="26">
        <f>SUM(E4:E4)</f>
        <v>300000</v>
      </c>
      <c r="F6" s="26">
        <f>SUM(F4:F4)</f>
        <v>312000</v>
      </c>
      <c r="G6" s="26">
        <f>SUM(G4:G4)</f>
        <v>200000</v>
      </c>
      <c r="H6" s="26">
        <f>SUM(H4:H4)</f>
        <v>129375</v>
      </c>
      <c r="I6" s="26">
        <f>SUM(I4:I4)</f>
        <v>150000</v>
      </c>
      <c r="J6" s="26">
        <f>SUM(J4:J4)</f>
        <v>30000</v>
      </c>
      <c r="K6" s="26">
        <f>SUM(K4:K4)</f>
        <v>265000</v>
      </c>
      <c r="L6" s="26">
        <f>SUM(L4:L4)</f>
        <v>240000</v>
      </c>
      <c r="M6" s="26">
        <f>SUM(M4:M4)</f>
        <v>300000</v>
      </c>
      <c r="N6" s="25">
        <f t="shared" ref="N5:N23" si="0">SUM(B6:M6)</f>
        <v>2651375</v>
      </c>
    </row>
    <row r="7" spans="1:14" x14ac:dyDescent="0.2">
      <c r="A7" s="1" t="s">
        <v>51</v>
      </c>
      <c r="B7" s="26">
        <f>B6*0.3</f>
        <v>60000</v>
      </c>
      <c r="C7" s="26">
        <f t="shared" ref="C7:M7" si="1">C6*0.3</f>
        <v>73500</v>
      </c>
      <c r="D7" s="26">
        <f t="shared" si="1"/>
        <v>84000</v>
      </c>
      <c r="E7" s="26">
        <f t="shared" si="1"/>
        <v>90000</v>
      </c>
      <c r="F7" s="26">
        <f t="shared" si="1"/>
        <v>93600</v>
      </c>
      <c r="G7" s="26">
        <f t="shared" si="1"/>
        <v>60000</v>
      </c>
      <c r="H7" s="26">
        <f t="shared" si="1"/>
        <v>38812.5</v>
      </c>
      <c r="I7" s="26">
        <f t="shared" si="1"/>
        <v>45000</v>
      </c>
      <c r="J7" s="26">
        <f t="shared" si="1"/>
        <v>9000</v>
      </c>
      <c r="K7" s="26">
        <f t="shared" si="1"/>
        <v>79500</v>
      </c>
      <c r="L7" s="26">
        <f t="shared" si="1"/>
        <v>72000</v>
      </c>
      <c r="M7" s="26">
        <f t="shared" si="1"/>
        <v>90000</v>
      </c>
      <c r="N7" s="25">
        <f t="shared" si="0"/>
        <v>795412.5</v>
      </c>
    </row>
    <row r="8" spans="1:14" x14ac:dyDescent="0.2">
      <c r="N8" s="25"/>
    </row>
    <row r="9" spans="1:14" x14ac:dyDescent="0.2">
      <c r="A9" s="1" t="s">
        <v>57</v>
      </c>
      <c r="B9" s="26">
        <f>B6-B7</f>
        <v>140000</v>
      </c>
      <c r="C9" s="26">
        <f t="shared" ref="C9:M9" si="2">C6-C7</f>
        <v>171500</v>
      </c>
      <c r="D9" s="26">
        <f t="shared" si="2"/>
        <v>196000</v>
      </c>
      <c r="E9" s="26">
        <f t="shared" si="2"/>
        <v>210000</v>
      </c>
      <c r="F9" s="26">
        <f t="shared" si="2"/>
        <v>218400</v>
      </c>
      <c r="G9" s="26">
        <f t="shared" si="2"/>
        <v>140000</v>
      </c>
      <c r="H9" s="26">
        <f t="shared" si="2"/>
        <v>90562.5</v>
      </c>
      <c r="I9" s="26">
        <f t="shared" si="2"/>
        <v>105000</v>
      </c>
      <c r="J9" s="26">
        <f t="shared" si="2"/>
        <v>21000</v>
      </c>
      <c r="K9" s="26">
        <f t="shared" si="2"/>
        <v>185500</v>
      </c>
      <c r="L9" s="26">
        <f t="shared" si="2"/>
        <v>168000</v>
      </c>
      <c r="M9" s="26">
        <f t="shared" si="2"/>
        <v>210000</v>
      </c>
      <c r="N9" s="25">
        <f t="shared" si="0"/>
        <v>1855962.5</v>
      </c>
    </row>
    <row r="10" spans="1:14" x14ac:dyDescent="0.2">
      <c r="N10" s="25"/>
    </row>
    <row r="11" spans="1:14" x14ac:dyDescent="0.2">
      <c r="A11" s="1" t="s">
        <v>56</v>
      </c>
      <c r="N11" s="25"/>
    </row>
    <row r="12" spans="1:14" x14ac:dyDescent="0.2">
      <c r="A12" t="s">
        <v>37</v>
      </c>
      <c r="B12" s="25">
        <v>9000</v>
      </c>
      <c r="C12" s="25">
        <v>9000</v>
      </c>
      <c r="D12" s="25">
        <v>9000</v>
      </c>
      <c r="E12" s="25">
        <v>9000</v>
      </c>
      <c r="F12" s="25">
        <v>9000</v>
      </c>
      <c r="G12" s="25">
        <v>9000</v>
      </c>
      <c r="H12" s="25">
        <v>9000</v>
      </c>
      <c r="I12" s="25">
        <v>9000</v>
      </c>
      <c r="J12" s="25">
        <v>9000</v>
      </c>
      <c r="K12" s="25">
        <v>9000</v>
      </c>
      <c r="L12" s="25">
        <v>9000</v>
      </c>
      <c r="M12" s="25">
        <v>9000</v>
      </c>
      <c r="N12" s="25">
        <f t="shared" si="0"/>
        <v>108000</v>
      </c>
    </row>
    <row r="13" spans="1:14" x14ac:dyDescent="0.2">
      <c r="A13" t="s">
        <v>38</v>
      </c>
      <c r="B13" s="25">
        <v>300</v>
      </c>
      <c r="C13" s="25">
        <v>300</v>
      </c>
      <c r="D13" s="25">
        <v>300</v>
      </c>
      <c r="E13" s="25">
        <v>300</v>
      </c>
      <c r="F13" s="25">
        <v>300</v>
      </c>
      <c r="G13" s="25">
        <v>300</v>
      </c>
      <c r="H13" s="25">
        <v>300</v>
      </c>
      <c r="I13" s="25">
        <v>300</v>
      </c>
      <c r="J13" s="25">
        <v>300</v>
      </c>
      <c r="K13" s="25">
        <v>300</v>
      </c>
      <c r="L13" s="25">
        <v>300</v>
      </c>
      <c r="M13" s="25">
        <v>300</v>
      </c>
      <c r="N13" s="25">
        <f t="shared" si="0"/>
        <v>3600</v>
      </c>
    </row>
    <row r="14" spans="1:14" x14ac:dyDescent="0.2">
      <c r="A14" t="s">
        <v>39</v>
      </c>
      <c r="B14" s="25">
        <v>1000</v>
      </c>
      <c r="C14" s="25">
        <v>1000</v>
      </c>
      <c r="D14" s="25">
        <v>1000</v>
      </c>
      <c r="E14" s="25">
        <v>1000</v>
      </c>
      <c r="F14" s="25">
        <v>1000</v>
      </c>
      <c r="G14" s="25">
        <v>1000</v>
      </c>
      <c r="H14" s="25">
        <v>1000</v>
      </c>
      <c r="I14" s="25">
        <v>1000</v>
      </c>
      <c r="J14" s="25">
        <v>1000</v>
      </c>
      <c r="K14" s="25">
        <v>1000</v>
      </c>
      <c r="L14" s="25">
        <v>1000</v>
      </c>
      <c r="M14" s="25">
        <v>1000</v>
      </c>
      <c r="N14" s="25">
        <f t="shared" si="0"/>
        <v>12000</v>
      </c>
    </row>
    <row r="15" spans="1:14" x14ac:dyDescent="0.2">
      <c r="A15" t="s">
        <v>110</v>
      </c>
      <c r="B15" s="25">
        <v>500</v>
      </c>
      <c r="C15" s="25">
        <v>500</v>
      </c>
      <c r="D15" s="25">
        <v>500</v>
      </c>
      <c r="E15" s="25">
        <v>500</v>
      </c>
      <c r="F15" s="25">
        <v>500</v>
      </c>
      <c r="G15" s="25">
        <v>500</v>
      </c>
      <c r="H15" s="25">
        <v>500</v>
      </c>
      <c r="I15" s="25">
        <v>500</v>
      </c>
      <c r="J15" s="25">
        <v>500</v>
      </c>
      <c r="K15" s="25">
        <v>500</v>
      </c>
      <c r="L15" s="25">
        <v>500</v>
      </c>
      <c r="M15" s="25">
        <v>500</v>
      </c>
      <c r="N15" s="25">
        <f t="shared" si="0"/>
        <v>6000</v>
      </c>
    </row>
    <row r="16" spans="1:14" x14ac:dyDescent="0.2">
      <c r="A16" t="s">
        <v>40</v>
      </c>
      <c r="B16" s="25">
        <v>250</v>
      </c>
      <c r="C16" s="25">
        <v>250</v>
      </c>
      <c r="D16" s="25">
        <v>250</v>
      </c>
      <c r="E16" s="25">
        <v>250</v>
      </c>
      <c r="F16" s="25">
        <v>250</v>
      </c>
      <c r="G16" s="25">
        <v>250</v>
      </c>
      <c r="H16" s="25">
        <v>250</v>
      </c>
      <c r="I16" s="25">
        <v>250</v>
      </c>
      <c r="J16" s="25">
        <v>250</v>
      </c>
      <c r="K16" s="25">
        <v>250</v>
      </c>
      <c r="L16" s="25">
        <v>250</v>
      </c>
      <c r="M16" s="25">
        <v>250</v>
      </c>
      <c r="N16" s="25">
        <f t="shared" si="0"/>
        <v>3000</v>
      </c>
    </row>
    <row r="17" spans="1:17" ht="15" customHeight="1" x14ac:dyDescent="0.2">
      <c r="A17" s="45" t="s">
        <v>41</v>
      </c>
      <c r="B17" s="45"/>
      <c r="C17" s="45"/>
      <c r="N17" s="25"/>
    </row>
    <row r="18" spans="1:17" ht="15" customHeight="1" x14ac:dyDescent="0.2">
      <c r="A18" s="4"/>
      <c r="B18" s="4"/>
      <c r="C18" s="4"/>
      <c r="N18" s="25"/>
    </row>
    <row r="19" spans="1:17" x14ac:dyDescent="0.2">
      <c r="A19" s="1" t="s">
        <v>42</v>
      </c>
      <c r="B19" s="26">
        <f>SUM(B12:B16)</f>
        <v>11050</v>
      </c>
      <c r="C19" s="26">
        <f>SUM(C12:C16)</f>
        <v>11050</v>
      </c>
      <c r="D19" s="26">
        <f>SUM(D12:D16)</f>
        <v>11050</v>
      </c>
      <c r="E19" s="26">
        <f>SUM(E12:E16)</f>
        <v>11050</v>
      </c>
      <c r="F19" s="26">
        <f>SUM(F12:F16)</f>
        <v>11050</v>
      </c>
      <c r="G19" s="26">
        <f>SUM(G12:G16)</f>
        <v>11050</v>
      </c>
      <c r="H19" s="26">
        <f>SUM(H12:H16)</f>
        <v>11050</v>
      </c>
      <c r="I19" s="26">
        <f>SUM(I12:I16)</f>
        <v>11050</v>
      </c>
      <c r="J19" s="26">
        <f>SUM(J12:J16)</f>
        <v>11050</v>
      </c>
      <c r="K19" s="26">
        <f>SUM(K12:K16)</f>
        <v>11050</v>
      </c>
      <c r="L19" s="26">
        <f>SUM(L12:L16)</f>
        <v>11050</v>
      </c>
      <c r="M19" s="26">
        <f>SUM(M12:M16)</f>
        <v>11050</v>
      </c>
      <c r="N19" s="25">
        <f t="shared" si="0"/>
        <v>132600</v>
      </c>
    </row>
    <row r="20" spans="1:17" x14ac:dyDescent="0.2">
      <c r="A20" s="1"/>
      <c r="N20" s="25"/>
    </row>
    <row r="21" spans="1:17" x14ac:dyDescent="0.2">
      <c r="A21" s="1" t="s">
        <v>54</v>
      </c>
      <c r="B21" s="26">
        <f>B9-B19</f>
        <v>128950</v>
      </c>
      <c r="C21" s="26">
        <f>C9-C19</f>
        <v>160450</v>
      </c>
      <c r="D21" s="26">
        <f>D9-D19</f>
        <v>184950</v>
      </c>
      <c r="E21" s="26">
        <f>E9-E19</f>
        <v>198950</v>
      </c>
      <c r="F21" s="26">
        <f>F9-F19</f>
        <v>207350</v>
      </c>
      <c r="G21" s="26">
        <f>G9-G19</f>
        <v>128950</v>
      </c>
      <c r="H21" s="26">
        <f>H9-H19</f>
        <v>79512.5</v>
      </c>
      <c r="I21" s="26">
        <f>I9-I19</f>
        <v>93950</v>
      </c>
      <c r="J21" s="26">
        <f>J9-J19</f>
        <v>9950</v>
      </c>
      <c r="K21" s="26">
        <f>K9-K19</f>
        <v>174450</v>
      </c>
      <c r="L21" s="26">
        <f>L9-L19</f>
        <v>156950</v>
      </c>
      <c r="M21" s="26">
        <f>M9-M19</f>
        <v>198950</v>
      </c>
      <c r="N21" s="25">
        <f t="shared" si="0"/>
        <v>1723362.5</v>
      </c>
    </row>
    <row r="22" spans="1:17" x14ac:dyDescent="0.2">
      <c r="A22" t="s">
        <v>43</v>
      </c>
      <c r="B22" s="27">
        <v>0.25</v>
      </c>
      <c r="C22" s="27">
        <v>0.25</v>
      </c>
      <c r="D22" s="27">
        <v>0.25</v>
      </c>
      <c r="E22" s="27">
        <v>0.25</v>
      </c>
      <c r="F22" s="27">
        <v>0.25</v>
      </c>
      <c r="G22" s="27">
        <v>0.25</v>
      </c>
      <c r="H22" s="27">
        <v>0.25</v>
      </c>
      <c r="I22" s="27">
        <v>0.25</v>
      </c>
      <c r="J22" s="27">
        <v>0.25</v>
      </c>
      <c r="K22" s="27">
        <v>0.25</v>
      </c>
      <c r="L22" s="27">
        <v>0.25</v>
      </c>
      <c r="M22" s="27">
        <v>0.25</v>
      </c>
      <c r="N22" s="25"/>
    </row>
    <row r="23" spans="1:17" x14ac:dyDescent="0.2">
      <c r="A23" s="1" t="s">
        <v>44</v>
      </c>
      <c r="B23" s="26">
        <f>B21-(B21*0.25)</f>
        <v>96712.5</v>
      </c>
      <c r="C23" s="26">
        <f t="shared" ref="C23:M23" si="3">C21-(C21*0.25)</f>
        <v>120337.5</v>
      </c>
      <c r="D23" s="26">
        <f t="shared" si="3"/>
        <v>138712.5</v>
      </c>
      <c r="E23" s="26">
        <f t="shared" si="3"/>
        <v>149212.5</v>
      </c>
      <c r="F23" s="26">
        <f t="shared" si="3"/>
        <v>155512.5</v>
      </c>
      <c r="G23" s="26">
        <f t="shared" si="3"/>
        <v>96712.5</v>
      </c>
      <c r="H23" s="26">
        <f t="shared" si="3"/>
        <v>59634.375</v>
      </c>
      <c r="I23" s="26">
        <f t="shared" si="3"/>
        <v>70462.5</v>
      </c>
      <c r="J23" s="26">
        <f t="shared" si="3"/>
        <v>7462.5</v>
      </c>
      <c r="K23" s="26">
        <f t="shared" si="3"/>
        <v>130837.5</v>
      </c>
      <c r="L23" s="26">
        <f t="shared" si="3"/>
        <v>117712.5</v>
      </c>
      <c r="M23" s="26">
        <f t="shared" si="3"/>
        <v>149212.5</v>
      </c>
      <c r="N23" s="25">
        <f t="shared" si="0"/>
        <v>1292521.875</v>
      </c>
    </row>
    <row r="26" spans="1:17" ht="17.25" x14ac:dyDescent="0.2">
      <c r="B26" s="7" t="s">
        <v>46</v>
      </c>
      <c r="C26" s="8"/>
      <c r="D26" s="8"/>
      <c r="E26" s="8"/>
      <c r="F26" s="8"/>
      <c r="G26" s="8"/>
      <c r="H26" s="8"/>
      <c r="I26" s="8"/>
      <c r="J26" s="8"/>
      <c r="K26" s="8"/>
      <c r="L26" s="8"/>
      <c r="M26" s="8"/>
      <c r="N26" s="8"/>
      <c r="O26" s="8"/>
      <c r="P26" s="8"/>
      <c r="Q26" s="8"/>
    </row>
    <row r="27" spans="1:17" x14ac:dyDescent="0.2">
      <c r="B27" s="9"/>
      <c r="C27" s="8"/>
      <c r="D27" s="8"/>
      <c r="E27" s="8"/>
      <c r="F27" s="8"/>
      <c r="G27" s="8"/>
      <c r="H27" s="8"/>
      <c r="I27" s="8"/>
      <c r="J27" s="8"/>
      <c r="K27" s="8"/>
      <c r="L27" s="8"/>
      <c r="M27" s="8"/>
      <c r="N27" s="8"/>
      <c r="O27" s="8"/>
      <c r="P27" s="8"/>
      <c r="Q27" s="8"/>
    </row>
    <row r="28" spans="1:17" x14ac:dyDescent="0.2">
      <c r="B28" s="9" t="s">
        <v>47</v>
      </c>
      <c r="C28" s="8"/>
      <c r="D28" s="8"/>
      <c r="E28" s="8"/>
      <c r="F28" s="8"/>
      <c r="G28" s="8"/>
      <c r="H28" s="8"/>
      <c r="I28" s="8"/>
      <c r="J28" s="8"/>
      <c r="K28" s="8"/>
      <c r="L28" s="8"/>
      <c r="M28" s="8"/>
      <c r="N28" s="8"/>
      <c r="O28" s="8"/>
      <c r="P28" s="8"/>
      <c r="Q28" s="8"/>
    </row>
    <row r="29" spans="1:17" x14ac:dyDescent="0.2">
      <c r="B29" s="10"/>
      <c r="C29" s="8"/>
      <c r="D29" s="8"/>
      <c r="E29" s="8"/>
      <c r="F29" s="8"/>
      <c r="G29" s="8"/>
      <c r="H29" s="8"/>
      <c r="I29" s="8"/>
      <c r="J29" s="8"/>
      <c r="K29" s="8"/>
      <c r="L29" s="8"/>
      <c r="M29" s="8"/>
      <c r="N29" s="8"/>
      <c r="O29" s="8"/>
      <c r="P29" s="8"/>
      <c r="Q29" s="8"/>
    </row>
    <row r="30" spans="1:17" x14ac:dyDescent="0.2">
      <c r="B30" s="11" t="s">
        <v>50</v>
      </c>
      <c r="C30" s="8"/>
      <c r="D30" s="8"/>
      <c r="E30" s="8"/>
      <c r="F30" s="8"/>
      <c r="G30" s="8"/>
      <c r="H30" s="8"/>
      <c r="I30" s="8"/>
      <c r="J30" s="8"/>
      <c r="K30" s="8"/>
      <c r="L30" s="8"/>
      <c r="M30" s="8"/>
      <c r="N30" s="8"/>
      <c r="O30" s="8"/>
      <c r="P30" s="8"/>
      <c r="Q30" s="8"/>
    </row>
    <row r="31" spans="1:17" x14ac:dyDescent="0.2">
      <c r="B31" s="11" t="s">
        <v>45</v>
      </c>
      <c r="C31" s="8"/>
      <c r="D31" s="8"/>
      <c r="E31" s="8"/>
      <c r="F31" s="8"/>
      <c r="G31" s="8"/>
      <c r="H31" s="8"/>
      <c r="I31" s="8"/>
      <c r="J31" s="8"/>
      <c r="K31" s="8"/>
      <c r="L31" s="8"/>
      <c r="M31" s="8"/>
      <c r="N31" s="8"/>
      <c r="O31" s="8"/>
      <c r="P31" s="8"/>
      <c r="Q31" s="8"/>
    </row>
    <row r="32" spans="1:17" x14ac:dyDescent="0.2">
      <c r="B32" s="11" t="s">
        <v>52</v>
      </c>
      <c r="C32" s="8"/>
      <c r="D32" s="8"/>
      <c r="E32" s="8"/>
      <c r="F32" s="8"/>
      <c r="G32" s="8"/>
      <c r="H32" s="8"/>
      <c r="I32" s="8"/>
      <c r="J32" s="8"/>
      <c r="K32" s="8"/>
      <c r="L32" s="8"/>
      <c r="M32" s="8"/>
      <c r="N32" s="8"/>
      <c r="O32" s="8"/>
      <c r="P32" s="8"/>
      <c r="Q32" s="8"/>
    </row>
    <row r="33" spans="2:17" x14ac:dyDescent="0.2">
      <c r="B33" s="11" t="s">
        <v>53</v>
      </c>
      <c r="C33" s="8"/>
      <c r="D33" s="8"/>
      <c r="E33" s="8"/>
      <c r="F33" s="8"/>
      <c r="G33" s="8"/>
      <c r="H33" s="8"/>
      <c r="I33" s="8"/>
      <c r="J33" s="8"/>
      <c r="K33" s="8"/>
      <c r="L33" s="8"/>
      <c r="M33" s="8"/>
      <c r="N33" s="8"/>
      <c r="O33" s="8"/>
      <c r="P33" s="8"/>
      <c r="Q33" s="8"/>
    </row>
    <row r="34" spans="2:17" x14ac:dyDescent="0.2">
      <c r="B34" s="11" t="s">
        <v>48</v>
      </c>
      <c r="C34" s="8"/>
      <c r="D34" s="8"/>
      <c r="E34" s="8"/>
      <c r="F34" s="8"/>
      <c r="G34" s="8"/>
      <c r="H34" s="8"/>
      <c r="I34" s="8"/>
      <c r="J34" s="8"/>
      <c r="K34" s="8"/>
      <c r="L34" s="8"/>
      <c r="M34" s="8"/>
      <c r="N34" s="8"/>
      <c r="O34" s="8"/>
      <c r="P34" s="8"/>
      <c r="Q34" s="8"/>
    </row>
    <row r="35" spans="2:17" ht="17.25" x14ac:dyDescent="0.2">
      <c r="B35" s="7"/>
      <c r="C35" s="8"/>
      <c r="D35" s="8"/>
      <c r="E35" s="8"/>
      <c r="F35" s="8"/>
      <c r="G35" s="8"/>
      <c r="H35" s="8"/>
      <c r="I35" s="8"/>
      <c r="J35" s="8"/>
      <c r="K35" s="8"/>
      <c r="L35" s="8"/>
      <c r="M35" s="8"/>
      <c r="N35" s="8"/>
      <c r="O35" s="8"/>
      <c r="P35" s="8"/>
      <c r="Q35" s="8"/>
    </row>
    <row r="36" spans="2:17" ht="17.25" x14ac:dyDescent="0.2">
      <c r="B36" s="7" t="s">
        <v>49</v>
      </c>
      <c r="C36" s="8"/>
      <c r="D36" s="8"/>
      <c r="E36" s="8"/>
      <c r="F36" s="8"/>
      <c r="G36" s="8"/>
      <c r="H36" s="8"/>
      <c r="I36" s="8"/>
      <c r="J36" s="8"/>
      <c r="K36" s="8"/>
      <c r="L36" s="8"/>
      <c r="M36" s="8"/>
      <c r="N36" s="8"/>
      <c r="O36" s="8"/>
      <c r="P36" s="8"/>
      <c r="Q36" s="8"/>
    </row>
  </sheetData>
  <mergeCells count="1">
    <mergeCell ref="A17:C17"/>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3"/>
  <sheetViews>
    <sheetView zoomScale="70" zoomScaleNormal="70" workbookViewId="0">
      <selection activeCell="B4" sqref="B4:M4"/>
    </sheetView>
  </sheetViews>
  <sheetFormatPr defaultColWidth="10.6015625" defaultRowHeight="15" x14ac:dyDescent="0.2"/>
  <cols>
    <col min="1" max="1" width="26.38671875" bestFit="1" customWidth="1"/>
    <col min="2" max="13" width="12.82421875" bestFit="1" customWidth="1"/>
    <col min="14" max="14" width="14.55078125" bestFit="1" customWidth="1"/>
  </cols>
  <sheetData>
    <row r="1" spans="1:14" x14ac:dyDescent="0.2">
      <c r="A1" s="1" t="s">
        <v>1</v>
      </c>
    </row>
    <row r="2" spans="1:14" x14ac:dyDescent="0.2">
      <c r="B2" s="1" t="s">
        <v>10</v>
      </c>
      <c r="C2" s="1" t="s">
        <v>11</v>
      </c>
      <c r="D2" s="1" t="s">
        <v>12</v>
      </c>
      <c r="E2" s="1" t="s">
        <v>13</v>
      </c>
      <c r="F2" s="1" t="s">
        <v>14</v>
      </c>
      <c r="G2" s="1" t="s">
        <v>15</v>
      </c>
      <c r="H2" s="1" t="s">
        <v>16</v>
      </c>
      <c r="I2" s="1" t="s">
        <v>17</v>
      </c>
      <c r="J2" s="1" t="s">
        <v>18</v>
      </c>
      <c r="K2" s="1" t="s">
        <v>19</v>
      </c>
      <c r="L2" s="1" t="s">
        <v>20</v>
      </c>
      <c r="M2" s="1" t="s">
        <v>21</v>
      </c>
      <c r="N2" s="1" t="s">
        <v>22</v>
      </c>
    </row>
    <row r="3" spans="1:14" x14ac:dyDescent="0.2">
      <c r="A3" s="1" t="s">
        <v>9</v>
      </c>
    </row>
    <row r="4" spans="1:14" x14ac:dyDescent="0.2">
      <c r="A4" t="s">
        <v>109</v>
      </c>
      <c r="B4" s="25">
        <v>235000</v>
      </c>
      <c r="C4" s="25">
        <v>240000</v>
      </c>
      <c r="D4" s="25">
        <v>110000</v>
      </c>
      <c r="E4" s="25">
        <v>300000</v>
      </c>
      <c r="F4" s="25">
        <v>350000</v>
      </c>
      <c r="G4" s="25">
        <v>435000</v>
      </c>
      <c r="H4" s="25">
        <v>420000</v>
      </c>
      <c r="I4" s="25">
        <v>400000</v>
      </c>
      <c r="J4" s="25">
        <v>177408</v>
      </c>
      <c r="K4" s="25">
        <v>197560</v>
      </c>
      <c r="L4" s="25">
        <v>190505</v>
      </c>
      <c r="M4" s="25">
        <v>300000</v>
      </c>
      <c r="N4" s="25">
        <f>SUM(B4:M4)</f>
        <v>3355473</v>
      </c>
    </row>
    <row r="5" spans="1:14" x14ac:dyDescent="0.2">
      <c r="B5" s="28"/>
      <c r="C5" s="25"/>
      <c r="D5" s="25"/>
      <c r="E5" s="25"/>
      <c r="F5" s="25"/>
      <c r="G5" s="25"/>
      <c r="H5" s="25"/>
      <c r="I5" s="25"/>
      <c r="J5" s="25"/>
      <c r="K5" s="25"/>
      <c r="L5" s="25"/>
      <c r="M5" s="25"/>
      <c r="N5" s="25"/>
    </row>
    <row r="6" spans="1:14" x14ac:dyDescent="0.2">
      <c r="B6" s="28"/>
      <c r="C6" s="25"/>
      <c r="D6" s="25"/>
      <c r="E6" s="25"/>
      <c r="F6" s="25"/>
      <c r="G6" s="25"/>
      <c r="H6" s="25"/>
      <c r="I6" s="25"/>
      <c r="J6" s="25"/>
      <c r="K6" s="25"/>
      <c r="L6" s="25"/>
      <c r="M6" s="25"/>
      <c r="N6" s="25"/>
    </row>
    <row r="7" spans="1:14" x14ac:dyDescent="0.2">
      <c r="A7" s="1" t="s">
        <v>55</v>
      </c>
      <c r="B7" s="28">
        <f>B4</f>
        <v>235000</v>
      </c>
      <c r="C7" s="28">
        <f t="shared" ref="C7:M7" si="0">C4</f>
        <v>240000</v>
      </c>
      <c r="D7" s="28">
        <f t="shared" si="0"/>
        <v>110000</v>
      </c>
      <c r="E7" s="28">
        <f t="shared" si="0"/>
        <v>300000</v>
      </c>
      <c r="F7" s="28">
        <f t="shared" si="0"/>
        <v>350000</v>
      </c>
      <c r="G7" s="28">
        <f t="shared" si="0"/>
        <v>435000</v>
      </c>
      <c r="H7" s="28">
        <f t="shared" si="0"/>
        <v>420000</v>
      </c>
      <c r="I7" s="28">
        <f t="shared" si="0"/>
        <v>400000</v>
      </c>
      <c r="J7" s="28">
        <f t="shared" si="0"/>
        <v>177408</v>
      </c>
      <c r="K7" s="28">
        <f t="shared" si="0"/>
        <v>197560</v>
      </c>
      <c r="L7" s="28">
        <f t="shared" si="0"/>
        <v>190505</v>
      </c>
      <c r="M7" s="28">
        <f t="shared" si="0"/>
        <v>300000</v>
      </c>
      <c r="N7" s="25">
        <f>SUM(B7:M7)</f>
        <v>3355473</v>
      </c>
    </row>
    <row r="8" spans="1:14" x14ac:dyDescent="0.2">
      <c r="A8" s="1" t="s">
        <v>51</v>
      </c>
      <c r="B8" s="28">
        <f>B7*0.3</f>
        <v>70500</v>
      </c>
      <c r="C8" s="28">
        <f t="shared" ref="C8:M8" si="1">C7*0.3</f>
        <v>72000</v>
      </c>
      <c r="D8" s="28">
        <f t="shared" si="1"/>
        <v>33000</v>
      </c>
      <c r="E8" s="28">
        <f t="shared" si="1"/>
        <v>90000</v>
      </c>
      <c r="F8" s="28">
        <f t="shared" si="1"/>
        <v>105000</v>
      </c>
      <c r="G8" s="28">
        <f t="shared" si="1"/>
        <v>130500</v>
      </c>
      <c r="H8" s="28">
        <f t="shared" si="1"/>
        <v>126000</v>
      </c>
      <c r="I8" s="28">
        <f t="shared" si="1"/>
        <v>120000</v>
      </c>
      <c r="J8" s="28">
        <f t="shared" si="1"/>
        <v>53222.400000000001</v>
      </c>
      <c r="K8" s="28">
        <f t="shared" si="1"/>
        <v>59268</v>
      </c>
      <c r="L8" s="28">
        <f t="shared" si="1"/>
        <v>57151.5</v>
      </c>
      <c r="M8" s="28">
        <f t="shared" si="1"/>
        <v>90000</v>
      </c>
      <c r="N8" s="25">
        <f t="shared" ref="N8:N23" si="2">SUM(B8:M8)</f>
        <v>1006641.9</v>
      </c>
    </row>
    <row r="9" spans="1:14" x14ac:dyDescent="0.2">
      <c r="B9" s="28"/>
      <c r="C9" s="25"/>
      <c r="D9" s="25"/>
      <c r="E9" s="25"/>
      <c r="F9" s="25"/>
      <c r="G9" s="25"/>
      <c r="H9" s="25"/>
      <c r="I9" s="25"/>
      <c r="J9" s="25"/>
      <c r="K9" s="25"/>
      <c r="L9" s="25"/>
      <c r="M9" s="25"/>
      <c r="N9" s="25"/>
    </row>
    <row r="10" spans="1:14" x14ac:dyDescent="0.2">
      <c r="A10" s="1" t="s">
        <v>57</v>
      </c>
      <c r="B10" s="28">
        <f>B7-B8</f>
        <v>164500</v>
      </c>
      <c r="C10" s="28">
        <f t="shared" ref="C10:M10" si="3">C7-C8</f>
        <v>168000</v>
      </c>
      <c r="D10" s="28">
        <f t="shared" si="3"/>
        <v>77000</v>
      </c>
      <c r="E10" s="28">
        <f t="shared" si="3"/>
        <v>210000</v>
      </c>
      <c r="F10" s="28">
        <f t="shared" si="3"/>
        <v>245000</v>
      </c>
      <c r="G10" s="28">
        <f t="shared" si="3"/>
        <v>304500</v>
      </c>
      <c r="H10" s="28">
        <f t="shared" si="3"/>
        <v>294000</v>
      </c>
      <c r="I10" s="28">
        <f t="shared" si="3"/>
        <v>280000</v>
      </c>
      <c r="J10" s="28">
        <f t="shared" si="3"/>
        <v>124185.60000000001</v>
      </c>
      <c r="K10" s="28">
        <f t="shared" si="3"/>
        <v>138292</v>
      </c>
      <c r="L10" s="28">
        <f t="shared" si="3"/>
        <v>133353.5</v>
      </c>
      <c r="M10" s="28">
        <f t="shared" si="3"/>
        <v>210000</v>
      </c>
      <c r="N10" s="25">
        <f t="shared" si="2"/>
        <v>2348831.1</v>
      </c>
    </row>
    <row r="11" spans="1:14" x14ac:dyDescent="0.2">
      <c r="B11" s="28"/>
      <c r="C11" s="25"/>
      <c r="D11" s="25"/>
      <c r="E11" s="25"/>
      <c r="F11" s="25"/>
      <c r="G11" s="25"/>
      <c r="H11" s="25"/>
      <c r="I11" s="25"/>
      <c r="J11" s="25"/>
      <c r="K11" s="25"/>
      <c r="L11" s="25"/>
      <c r="M11" s="25"/>
      <c r="N11" s="25"/>
    </row>
    <row r="12" spans="1:14" x14ac:dyDescent="0.2">
      <c r="A12" s="1" t="s">
        <v>56</v>
      </c>
      <c r="B12" s="28"/>
      <c r="C12" s="25"/>
      <c r="D12" s="25"/>
      <c r="E12" s="25"/>
      <c r="F12" s="25"/>
      <c r="G12" s="25"/>
      <c r="H12" s="25"/>
      <c r="I12" s="25"/>
      <c r="J12" s="25"/>
      <c r="K12" s="25"/>
      <c r="L12" s="25"/>
      <c r="M12" s="25"/>
      <c r="N12" s="25"/>
    </row>
    <row r="13" spans="1:14" x14ac:dyDescent="0.2">
      <c r="A13" t="s">
        <v>37</v>
      </c>
      <c r="B13" s="28">
        <v>9000</v>
      </c>
      <c r="C13" s="28">
        <v>9000</v>
      </c>
      <c r="D13" s="28">
        <v>9000</v>
      </c>
      <c r="E13" s="28">
        <v>9000</v>
      </c>
      <c r="F13" s="28">
        <v>9000</v>
      </c>
      <c r="G13" s="28">
        <v>9000</v>
      </c>
      <c r="H13" s="28">
        <v>9000</v>
      </c>
      <c r="I13" s="28">
        <v>9000</v>
      </c>
      <c r="J13" s="28">
        <v>9000</v>
      </c>
      <c r="K13" s="28">
        <v>9000</v>
      </c>
      <c r="L13" s="28">
        <v>9000</v>
      </c>
      <c r="M13" s="28">
        <v>9000</v>
      </c>
      <c r="N13" s="25">
        <f t="shared" si="2"/>
        <v>108000</v>
      </c>
    </row>
    <row r="14" spans="1:14" x14ac:dyDescent="0.2">
      <c r="A14" t="s">
        <v>38</v>
      </c>
      <c r="B14" s="28">
        <v>300</v>
      </c>
      <c r="C14" s="28">
        <v>300</v>
      </c>
      <c r="D14" s="28">
        <v>300</v>
      </c>
      <c r="E14" s="28">
        <v>300</v>
      </c>
      <c r="F14" s="28">
        <v>300</v>
      </c>
      <c r="G14" s="28">
        <v>300</v>
      </c>
      <c r="H14" s="28">
        <v>300</v>
      </c>
      <c r="I14" s="28">
        <v>300</v>
      </c>
      <c r="J14" s="28">
        <v>300</v>
      </c>
      <c r="K14" s="28">
        <v>300</v>
      </c>
      <c r="L14" s="28">
        <v>300</v>
      </c>
      <c r="M14" s="28">
        <v>300</v>
      </c>
      <c r="N14" s="25">
        <f t="shared" si="2"/>
        <v>3600</v>
      </c>
    </row>
    <row r="15" spans="1:14" x14ac:dyDescent="0.2">
      <c r="A15" t="s">
        <v>39</v>
      </c>
      <c r="B15" s="28">
        <v>1000</v>
      </c>
      <c r="C15" s="28">
        <v>1000</v>
      </c>
      <c r="D15" s="28">
        <v>1000</v>
      </c>
      <c r="E15" s="28">
        <v>1000</v>
      </c>
      <c r="F15" s="28">
        <v>1000</v>
      </c>
      <c r="G15" s="28">
        <v>1000</v>
      </c>
      <c r="H15" s="28">
        <v>1000</v>
      </c>
      <c r="I15" s="28">
        <v>1000</v>
      </c>
      <c r="J15" s="28">
        <v>1000</v>
      </c>
      <c r="K15" s="28">
        <v>1000</v>
      </c>
      <c r="L15" s="28">
        <v>1000</v>
      </c>
      <c r="M15" s="28">
        <v>1000</v>
      </c>
      <c r="N15" s="25">
        <f t="shared" si="2"/>
        <v>12000</v>
      </c>
    </row>
    <row r="16" spans="1:14" x14ac:dyDescent="0.2">
      <c r="A16" t="s">
        <v>110</v>
      </c>
      <c r="B16" s="28">
        <v>500</v>
      </c>
      <c r="C16" s="28">
        <v>500</v>
      </c>
      <c r="D16" s="28">
        <v>500</v>
      </c>
      <c r="E16" s="28">
        <v>500</v>
      </c>
      <c r="F16" s="28">
        <v>500</v>
      </c>
      <c r="G16" s="28">
        <v>500</v>
      </c>
      <c r="H16" s="28">
        <v>500</v>
      </c>
      <c r="I16" s="28">
        <v>500</v>
      </c>
      <c r="J16" s="28">
        <v>500</v>
      </c>
      <c r="K16" s="28">
        <v>500</v>
      </c>
      <c r="L16" s="28">
        <v>500</v>
      </c>
      <c r="M16" s="28">
        <v>500</v>
      </c>
      <c r="N16" s="25">
        <f t="shared" si="2"/>
        <v>6000</v>
      </c>
    </row>
    <row r="17" spans="1:14" x14ac:dyDescent="0.2">
      <c r="A17" t="s">
        <v>40</v>
      </c>
      <c r="B17" s="28">
        <v>250</v>
      </c>
      <c r="C17" s="28">
        <v>250</v>
      </c>
      <c r="D17" s="28">
        <v>250</v>
      </c>
      <c r="E17" s="28">
        <v>250</v>
      </c>
      <c r="F17" s="28">
        <v>250</v>
      </c>
      <c r="G17" s="28">
        <v>250</v>
      </c>
      <c r="H17" s="28">
        <v>250</v>
      </c>
      <c r="I17" s="28">
        <v>250</v>
      </c>
      <c r="J17" s="28">
        <v>250</v>
      </c>
      <c r="K17" s="28">
        <v>250</v>
      </c>
      <c r="L17" s="28">
        <v>250</v>
      </c>
      <c r="M17" s="28">
        <v>250</v>
      </c>
      <c r="N17" s="25">
        <f t="shared" si="2"/>
        <v>3000</v>
      </c>
    </row>
    <row r="18" spans="1:14" x14ac:dyDescent="0.2">
      <c r="A18" s="1"/>
      <c r="N18" s="25"/>
    </row>
    <row r="19" spans="1:14" x14ac:dyDescent="0.2">
      <c r="A19" s="1" t="s">
        <v>42</v>
      </c>
      <c r="B19" s="26">
        <f>SUM(B13:B17)</f>
        <v>11050</v>
      </c>
      <c r="C19" s="26">
        <f>SUM(C13:C17)</f>
        <v>11050</v>
      </c>
      <c r="D19" s="26">
        <f>SUM(D13:D17)</f>
        <v>11050</v>
      </c>
      <c r="E19" s="26">
        <f>SUM(E13:E17)</f>
        <v>11050</v>
      </c>
      <c r="F19" s="26">
        <f>SUM(F13:F17)</f>
        <v>11050</v>
      </c>
      <c r="G19" s="26">
        <f>SUM(G13:G17)</f>
        <v>11050</v>
      </c>
      <c r="H19" s="26">
        <f>SUM(H13:H17)</f>
        <v>11050</v>
      </c>
      <c r="I19" s="26">
        <f>SUM(I13:I17)</f>
        <v>11050</v>
      </c>
      <c r="J19" s="26">
        <f>SUM(J13:J17)</f>
        <v>11050</v>
      </c>
      <c r="K19" s="26">
        <f>SUM(K13:K17)</f>
        <v>11050</v>
      </c>
      <c r="L19" s="26">
        <f>SUM(L13:L17)</f>
        <v>11050</v>
      </c>
      <c r="M19" s="26">
        <f>SUM(M13:M17)</f>
        <v>11050</v>
      </c>
      <c r="N19" s="25">
        <f t="shared" si="2"/>
        <v>132600</v>
      </c>
    </row>
    <row r="20" spans="1:14" x14ac:dyDescent="0.2">
      <c r="A20" s="1"/>
      <c r="N20" s="25"/>
    </row>
    <row r="21" spans="1:14" x14ac:dyDescent="0.2">
      <c r="A21" s="1" t="s">
        <v>54</v>
      </c>
      <c r="B21" s="26">
        <f>B10-B19</f>
        <v>153450</v>
      </c>
      <c r="C21" s="26">
        <f>C10-C19</f>
        <v>156950</v>
      </c>
      <c r="D21" s="26">
        <f>D10-D19</f>
        <v>65950</v>
      </c>
      <c r="E21" s="26">
        <f>E10-E19</f>
        <v>198950</v>
      </c>
      <c r="F21" s="26">
        <f>F10-F19</f>
        <v>233950</v>
      </c>
      <c r="G21" s="26">
        <f>G10-G19</f>
        <v>293450</v>
      </c>
      <c r="H21" s="26">
        <f>H10-H19</f>
        <v>282950</v>
      </c>
      <c r="I21" s="26">
        <f>I10-I19</f>
        <v>268950</v>
      </c>
      <c r="J21" s="26">
        <f>J10-J19</f>
        <v>113135.6</v>
      </c>
      <c r="K21" s="26">
        <f>K10-K19</f>
        <v>127242</v>
      </c>
      <c r="L21" s="26">
        <f>L10-L19</f>
        <v>122303.5</v>
      </c>
      <c r="M21" s="26">
        <f>M10-M19</f>
        <v>198950</v>
      </c>
      <c r="N21" s="25">
        <f t="shared" si="2"/>
        <v>2216231.1</v>
      </c>
    </row>
    <row r="22" spans="1:14" x14ac:dyDescent="0.2">
      <c r="A22" t="s">
        <v>43</v>
      </c>
      <c r="B22" s="27">
        <v>0.25</v>
      </c>
      <c r="C22" s="27">
        <v>0.25</v>
      </c>
      <c r="D22" s="27">
        <v>0.25</v>
      </c>
      <c r="E22" s="27">
        <v>0.25</v>
      </c>
      <c r="F22" s="27">
        <v>0.25</v>
      </c>
      <c r="G22" s="27">
        <v>0.25</v>
      </c>
      <c r="H22" s="27">
        <v>0.25</v>
      </c>
      <c r="I22" s="27">
        <v>0.25</v>
      </c>
      <c r="J22" s="27">
        <v>0.25</v>
      </c>
      <c r="K22" s="27">
        <v>0.25</v>
      </c>
      <c r="L22" s="27">
        <v>0.25</v>
      </c>
      <c r="M22" s="27">
        <v>0.25</v>
      </c>
      <c r="N22" s="25"/>
    </row>
    <row r="23" spans="1:14" x14ac:dyDescent="0.2">
      <c r="A23" s="1" t="s">
        <v>44</v>
      </c>
      <c r="B23" s="26">
        <f>B21-(B21*0.25)</f>
        <v>115087.5</v>
      </c>
      <c r="C23" s="26">
        <f t="shared" ref="C23:M23" si="4">C21-(C21*0.25)</f>
        <v>117712.5</v>
      </c>
      <c r="D23" s="26">
        <f t="shared" si="4"/>
        <v>49462.5</v>
      </c>
      <c r="E23" s="26">
        <f t="shared" si="4"/>
        <v>149212.5</v>
      </c>
      <c r="F23" s="26">
        <f t="shared" si="4"/>
        <v>175462.5</v>
      </c>
      <c r="G23" s="26">
        <f t="shared" si="4"/>
        <v>220087.5</v>
      </c>
      <c r="H23" s="26">
        <f t="shared" si="4"/>
        <v>212212.5</v>
      </c>
      <c r="I23" s="26">
        <f t="shared" si="4"/>
        <v>201712.5</v>
      </c>
      <c r="J23" s="26">
        <f t="shared" si="4"/>
        <v>84851.700000000012</v>
      </c>
      <c r="K23" s="26">
        <f t="shared" si="4"/>
        <v>95431.5</v>
      </c>
      <c r="L23" s="26">
        <f t="shared" si="4"/>
        <v>91727.625</v>
      </c>
      <c r="M23" s="26">
        <f t="shared" si="4"/>
        <v>149212.5</v>
      </c>
      <c r="N23" s="25">
        <f t="shared" si="2"/>
        <v>1662173.325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2"/>
  <sheetViews>
    <sheetView zoomScale="80" zoomScaleNormal="80" workbookViewId="0">
      <selection activeCell="A33" sqref="A33"/>
    </sheetView>
  </sheetViews>
  <sheetFormatPr defaultColWidth="10.6015625" defaultRowHeight="15" x14ac:dyDescent="0.2"/>
  <cols>
    <col min="1" max="1" width="23.55078125" customWidth="1"/>
    <col min="2" max="3" width="12.57421875" bestFit="1" customWidth="1"/>
    <col min="4" max="4" width="14.30078125" bestFit="1" customWidth="1"/>
    <col min="5" max="12" width="12.57421875" bestFit="1" customWidth="1"/>
    <col min="13" max="13" width="14.671875" customWidth="1"/>
    <col min="14" max="14" width="14.1796875" customWidth="1"/>
  </cols>
  <sheetData>
    <row r="1" spans="1:14" x14ac:dyDescent="0.2">
      <c r="A1" s="6" t="s">
        <v>2</v>
      </c>
      <c r="B1" s="5"/>
      <c r="C1" s="5"/>
      <c r="D1" s="5"/>
      <c r="E1" s="5"/>
      <c r="F1" s="5"/>
      <c r="G1" s="5"/>
      <c r="H1" s="5"/>
      <c r="I1" s="5"/>
      <c r="J1" s="5"/>
      <c r="K1" s="5"/>
      <c r="L1" s="5"/>
      <c r="M1" s="5"/>
      <c r="N1" s="5"/>
    </row>
    <row r="2" spans="1:14" x14ac:dyDescent="0.2">
      <c r="A2" s="5"/>
      <c r="B2" s="6" t="s">
        <v>10</v>
      </c>
      <c r="C2" s="6" t="s">
        <v>11</v>
      </c>
      <c r="D2" s="6" t="s">
        <v>12</v>
      </c>
      <c r="E2" s="6" t="s">
        <v>13</v>
      </c>
      <c r="F2" s="6" t="s">
        <v>14</v>
      </c>
      <c r="G2" s="6" t="s">
        <v>15</v>
      </c>
      <c r="H2" s="6" t="s">
        <v>16</v>
      </c>
      <c r="I2" s="6" t="s">
        <v>17</v>
      </c>
      <c r="J2" s="6" t="s">
        <v>18</v>
      </c>
      <c r="K2" s="6" t="s">
        <v>19</v>
      </c>
      <c r="L2" s="6" t="s">
        <v>20</v>
      </c>
      <c r="M2" s="6" t="s">
        <v>21</v>
      </c>
      <c r="N2" s="6" t="s">
        <v>22</v>
      </c>
    </row>
    <row r="3" spans="1:14" x14ac:dyDescent="0.2">
      <c r="A3" s="1" t="s">
        <v>9</v>
      </c>
    </row>
    <row r="4" spans="1:14" x14ac:dyDescent="0.2">
      <c r="A4" t="s">
        <v>109</v>
      </c>
      <c r="B4" s="25">
        <v>300000</v>
      </c>
      <c r="C4" s="25">
        <v>600000</v>
      </c>
      <c r="D4" s="25">
        <v>656000</v>
      </c>
      <c r="E4" s="25">
        <v>450000</v>
      </c>
      <c r="F4" s="25">
        <v>335000</v>
      </c>
      <c r="G4" s="25">
        <v>289000</v>
      </c>
      <c r="H4" s="25">
        <v>192000</v>
      </c>
      <c r="I4" s="25">
        <v>350000</v>
      </c>
      <c r="J4" s="25">
        <v>355000</v>
      </c>
      <c r="K4" s="25">
        <v>367000</v>
      </c>
      <c r="L4" s="25">
        <v>400000</v>
      </c>
      <c r="M4" s="25">
        <v>400000</v>
      </c>
      <c r="N4" s="26">
        <f>SUM(B4:M4)</f>
        <v>4694000</v>
      </c>
    </row>
    <row r="5" spans="1:14" x14ac:dyDescent="0.2">
      <c r="B5" s="28"/>
      <c r="C5" s="25"/>
      <c r="D5" s="25"/>
      <c r="E5" s="25"/>
      <c r="F5" s="25"/>
      <c r="G5" s="25"/>
      <c r="H5" s="25"/>
      <c r="I5" s="25"/>
      <c r="J5" s="25"/>
      <c r="K5" s="25"/>
      <c r="L5" s="25"/>
      <c r="M5" s="25"/>
      <c r="N5" s="26"/>
    </row>
    <row r="6" spans="1:14" x14ac:dyDescent="0.2">
      <c r="A6" s="1" t="s">
        <v>55</v>
      </c>
      <c r="B6" s="28">
        <f>B4</f>
        <v>300000</v>
      </c>
      <c r="C6" s="28">
        <f t="shared" ref="C6:M6" si="0">C4</f>
        <v>600000</v>
      </c>
      <c r="D6" s="28">
        <f t="shared" si="0"/>
        <v>656000</v>
      </c>
      <c r="E6" s="28">
        <f t="shared" si="0"/>
        <v>450000</v>
      </c>
      <c r="F6" s="28">
        <f t="shared" si="0"/>
        <v>335000</v>
      </c>
      <c r="G6" s="28">
        <f t="shared" si="0"/>
        <v>289000</v>
      </c>
      <c r="H6" s="28">
        <f t="shared" si="0"/>
        <v>192000</v>
      </c>
      <c r="I6" s="28">
        <f t="shared" si="0"/>
        <v>350000</v>
      </c>
      <c r="J6" s="28">
        <f t="shared" si="0"/>
        <v>355000</v>
      </c>
      <c r="K6" s="28">
        <f t="shared" si="0"/>
        <v>367000</v>
      </c>
      <c r="L6" s="28">
        <f t="shared" si="0"/>
        <v>400000</v>
      </c>
      <c r="M6" s="28">
        <f t="shared" si="0"/>
        <v>400000</v>
      </c>
      <c r="N6" s="26">
        <f t="shared" ref="N5:N22" si="1">SUM(B6:M6)</f>
        <v>4694000</v>
      </c>
    </row>
    <row r="7" spans="1:14" x14ac:dyDescent="0.2">
      <c r="A7" s="1" t="s">
        <v>51</v>
      </c>
      <c r="B7" s="28">
        <f>B6*0.3</f>
        <v>90000</v>
      </c>
      <c r="C7" s="28">
        <f t="shared" ref="C7:M7" si="2">C6*0.3</f>
        <v>180000</v>
      </c>
      <c r="D7" s="28">
        <f t="shared" si="2"/>
        <v>196800</v>
      </c>
      <c r="E7" s="28">
        <f t="shared" si="2"/>
        <v>135000</v>
      </c>
      <c r="F7" s="28">
        <f t="shared" si="2"/>
        <v>100500</v>
      </c>
      <c r="G7" s="28">
        <f t="shared" si="2"/>
        <v>86700</v>
      </c>
      <c r="H7" s="28">
        <f t="shared" si="2"/>
        <v>57600</v>
      </c>
      <c r="I7" s="28">
        <f t="shared" si="2"/>
        <v>105000</v>
      </c>
      <c r="J7" s="28">
        <f t="shared" si="2"/>
        <v>106500</v>
      </c>
      <c r="K7" s="28">
        <f t="shared" si="2"/>
        <v>110100</v>
      </c>
      <c r="L7" s="28">
        <f t="shared" si="2"/>
        <v>120000</v>
      </c>
      <c r="M7" s="28">
        <f t="shared" si="2"/>
        <v>120000</v>
      </c>
      <c r="N7" s="26">
        <f t="shared" si="1"/>
        <v>1408200</v>
      </c>
    </row>
    <row r="8" spans="1:14" x14ac:dyDescent="0.2">
      <c r="B8" s="28"/>
      <c r="C8" s="25"/>
      <c r="D8" s="25"/>
      <c r="E8" s="25"/>
      <c r="F8" s="25"/>
      <c r="G8" s="25"/>
      <c r="H8" s="25"/>
      <c r="I8" s="25"/>
      <c r="J8" s="25"/>
      <c r="K8" s="25"/>
      <c r="L8" s="25"/>
      <c r="M8" s="25"/>
      <c r="N8" s="26"/>
    </row>
    <row r="9" spans="1:14" x14ac:dyDescent="0.2">
      <c r="A9" s="1" t="s">
        <v>57</v>
      </c>
      <c r="B9" s="28">
        <f>B6-B7</f>
        <v>210000</v>
      </c>
      <c r="C9" s="28">
        <f t="shared" ref="C9:M9" si="3">C6-C7</f>
        <v>420000</v>
      </c>
      <c r="D9" s="28">
        <f t="shared" si="3"/>
        <v>459200</v>
      </c>
      <c r="E9" s="28">
        <f t="shared" si="3"/>
        <v>315000</v>
      </c>
      <c r="F9" s="28">
        <f t="shared" si="3"/>
        <v>234500</v>
      </c>
      <c r="G9" s="28">
        <f t="shared" si="3"/>
        <v>202300</v>
      </c>
      <c r="H9" s="28">
        <f t="shared" si="3"/>
        <v>134400</v>
      </c>
      <c r="I9" s="28">
        <f t="shared" si="3"/>
        <v>245000</v>
      </c>
      <c r="J9" s="28">
        <f t="shared" si="3"/>
        <v>248500</v>
      </c>
      <c r="K9" s="28">
        <f t="shared" si="3"/>
        <v>256900</v>
      </c>
      <c r="L9" s="28">
        <f t="shared" si="3"/>
        <v>280000</v>
      </c>
      <c r="M9" s="28">
        <f t="shared" si="3"/>
        <v>280000</v>
      </c>
      <c r="N9" s="26">
        <f t="shared" si="1"/>
        <v>3285800</v>
      </c>
    </row>
    <row r="10" spans="1:14" x14ac:dyDescent="0.2">
      <c r="B10" s="28"/>
      <c r="C10" s="25"/>
      <c r="D10" s="25"/>
      <c r="E10" s="25"/>
      <c r="F10" s="25"/>
      <c r="G10" s="25"/>
      <c r="H10" s="25"/>
      <c r="I10" s="25"/>
      <c r="J10" s="25"/>
      <c r="K10" s="25"/>
      <c r="L10" s="25"/>
      <c r="M10" s="25"/>
      <c r="N10" s="26"/>
    </row>
    <row r="11" spans="1:14" x14ac:dyDescent="0.2">
      <c r="A11" s="1" t="s">
        <v>56</v>
      </c>
      <c r="B11" s="28"/>
      <c r="C11" s="25"/>
      <c r="D11" s="25"/>
      <c r="E11" s="25"/>
      <c r="F11" s="25"/>
      <c r="G11" s="25"/>
      <c r="H11" s="25"/>
      <c r="I11" s="25"/>
      <c r="J11" s="25"/>
      <c r="K11" s="25"/>
      <c r="L11" s="25"/>
      <c r="M11" s="25"/>
      <c r="N11" s="26"/>
    </row>
    <row r="12" spans="1:14" x14ac:dyDescent="0.2">
      <c r="A12" t="s">
        <v>37</v>
      </c>
      <c r="B12" s="28">
        <v>9000</v>
      </c>
      <c r="C12" s="28">
        <v>9000</v>
      </c>
      <c r="D12" s="28">
        <v>9000</v>
      </c>
      <c r="E12" s="28">
        <v>9000</v>
      </c>
      <c r="F12" s="28">
        <v>9000</v>
      </c>
      <c r="G12" s="28">
        <v>9000</v>
      </c>
      <c r="H12" s="28">
        <v>9000</v>
      </c>
      <c r="I12" s="28">
        <v>9000</v>
      </c>
      <c r="J12" s="28">
        <v>9000</v>
      </c>
      <c r="K12" s="28">
        <v>9000</v>
      </c>
      <c r="L12" s="28">
        <v>9000</v>
      </c>
      <c r="M12" s="28">
        <v>9000</v>
      </c>
      <c r="N12" s="26">
        <f t="shared" si="1"/>
        <v>108000</v>
      </c>
    </row>
    <row r="13" spans="1:14" x14ac:dyDescent="0.2">
      <c r="A13" t="s">
        <v>38</v>
      </c>
      <c r="B13" s="28">
        <v>300</v>
      </c>
      <c r="C13" s="28">
        <v>300</v>
      </c>
      <c r="D13" s="28">
        <v>300</v>
      </c>
      <c r="E13" s="28">
        <v>300</v>
      </c>
      <c r="F13" s="28">
        <v>300</v>
      </c>
      <c r="G13" s="28">
        <v>300</v>
      </c>
      <c r="H13" s="28">
        <v>300</v>
      </c>
      <c r="I13" s="28">
        <v>300</v>
      </c>
      <c r="J13" s="28">
        <v>300</v>
      </c>
      <c r="K13" s="28">
        <v>300</v>
      </c>
      <c r="L13" s="28">
        <v>300</v>
      </c>
      <c r="M13" s="28">
        <v>300</v>
      </c>
      <c r="N13" s="26">
        <f t="shared" si="1"/>
        <v>3600</v>
      </c>
    </row>
    <row r="14" spans="1:14" x14ac:dyDescent="0.2">
      <c r="A14" t="s">
        <v>39</v>
      </c>
      <c r="B14" s="28">
        <v>1000</v>
      </c>
      <c r="C14" s="28">
        <v>1000</v>
      </c>
      <c r="D14" s="28">
        <v>1000</v>
      </c>
      <c r="E14" s="28">
        <v>1000</v>
      </c>
      <c r="F14" s="28">
        <v>1000</v>
      </c>
      <c r="G14" s="28">
        <v>1000</v>
      </c>
      <c r="H14" s="28">
        <v>1000</v>
      </c>
      <c r="I14" s="28">
        <v>1000</v>
      </c>
      <c r="J14" s="28">
        <v>1000</v>
      </c>
      <c r="K14" s="28">
        <v>1000</v>
      </c>
      <c r="L14" s="28">
        <v>1000</v>
      </c>
      <c r="M14" s="28">
        <v>1000</v>
      </c>
      <c r="N14" s="26">
        <f t="shared" si="1"/>
        <v>12000</v>
      </c>
    </row>
    <row r="15" spans="1:14" x14ac:dyDescent="0.2">
      <c r="A15" t="s">
        <v>110</v>
      </c>
      <c r="B15" s="28">
        <v>500</v>
      </c>
      <c r="C15" s="28">
        <v>500</v>
      </c>
      <c r="D15" s="28">
        <v>500</v>
      </c>
      <c r="E15" s="28">
        <v>500</v>
      </c>
      <c r="F15" s="28">
        <v>500</v>
      </c>
      <c r="G15" s="28">
        <v>500</v>
      </c>
      <c r="H15" s="28">
        <v>500</v>
      </c>
      <c r="I15" s="28">
        <v>500</v>
      </c>
      <c r="J15" s="28">
        <v>500</v>
      </c>
      <c r="K15" s="28">
        <v>500</v>
      </c>
      <c r="L15" s="28">
        <v>500</v>
      </c>
      <c r="M15" s="28">
        <v>500</v>
      </c>
      <c r="N15" s="26">
        <f t="shared" si="1"/>
        <v>6000</v>
      </c>
    </row>
    <row r="16" spans="1:14" x14ac:dyDescent="0.2">
      <c r="A16" t="s">
        <v>111</v>
      </c>
      <c r="B16" s="25">
        <v>250</v>
      </c>
      <c r="C16" s="25">
        <v>250</v>
      </c>
      <c r="D16" s="25">
        <v>250</v>
      </c>
      <c r="E16" s="25">
        <v>250</v>
      </c>
      <c r="F16" s="25">
        <v>250</v>
      </c>
      <c r="G16" s="25">
        <v>250</v>
      </c>
      <c r="H16" s="25">
        <v>250</v>
      </c>
      <c r="I16" s="25">
        <v>250</v>
      </c>
      <c r="J16" s="25">
        <v>250</v>
      </c>
      <c r="K16" s="25">
        <v>250</v>
      </c>
      <c r="L16" s="25">
        <v>250</v>
      </c>
      <c r="M16" s="25">
        <v>250</v>
      </c>
      <c r="N16" s="26">
        <f t="shared" si="1"/>
        <v>3000</v>
      </c>
    </row>
    <row r="17" spans="1:14" x14ac:dyDescent="0.2">
      <c r="A17" s="1"/>
      <c r="N17" s="26"/>
    </row>
    <row r="18" spans="1:14" x14ac:dyDescent="0.2">
      <c r="A18" s="1" t="s">
        <v>42</v>
      </c>
      <c r="B18" s="26">
        <f>SUM(B12:B16)</f>
        <v>11050</v>
      </c>
      <c r="C18" s="26">
        <f>SUM(C12:C16)</f>
        <v>11050</v>
      </c>
      <c r="D18" s="26">
        <f>SUM(D12:D16)</f>
        <v>11050</v>
      </c>
      <c r="E18" s="26">
        <f>SUM(E12:E16)</f>
        <v>11050</v>
      </c>
      <c r="F18" s="26">
        <f>SUM(F12:F16)</f>
        <v>11050</v>
      </c>
      <c r="G18" s="26">
        <f>SUM(G12:G16)</f>
        <v>11050</v>
      </c>
      <c r="H18" s="26">
        <f>SUM(H12:H16)</f>
        <v>11050</v>
      </c>
      <c r="I18" s="26">
        <f>SUM(I12:I16)</f>
        <v>11050</v>
      </c>
      <c r="J18" s="26">
        <f>SUM(J12:J16)</f>
        <v>11050</v>
      </c>
      <c r="K18" s="26">
        <f>SUM(K12:K16)</f>
        <v>11050</v>
      </c>
      <c r="L18" s="26">
        <f>SUM(L12:L16)</f>
        <v>11050</v>
      </c>
      <c r="M18" s="26">
        <f>SUM(M12:M16)</f>
        <v>11050</v>
      </c>
      <c r="N18" s="26">
        <f t="shared" si="1"/>
        <v>132600</v>
      </c>
    </row>
    <row r="19" spans="1:14" x14ac:dyDescent="0.2">
      <c r="A19" s="1"/>
      <c r="N19" s="26"/>
    </row>
    <row r="20" spans="1:14" x14ac:dyDescent="0.2">
      <c r="A20" s="1" t="s">
        <v>54</v>
      </c>
      <c r="B20" s="26">
        <f>B9-B18</f>
        <v>198950</v>
      </c>
      <c r="C20" s="26">
        <f>C9-C18</f>
        <v>408950</v>
      </c>
      <c r="D20" s="26">
        <f>D9-D18</f>
        <v>448150</v>
      </c>
      <c r="E20" s="26">
        <f>E9-E18</f>
        <v>303950</v>
      </c>
      <c r="F20" s="26">
        <f>F9-F18</f>
        <v>223450</v>
      </c>
      <c r="G20" s="26">
        <f>G9-G18</f>
        <v>191250</v>
      </c>
      <c r="H20" s="26">
        <f>H9-H18</f>
        <v>123350</v>
      </c>
      <c r="I20" s="26">
        <f>I9-I18</f>
        <v>233950</v>
      </c>
      <c r="J20" s="26">
        <f>J9-J18</f>
        <v>237450</v>
      </c>
      <c r="K20" s="26">
        <f>K9-K18</f>
        <v>245850</v>
      </c>
      <c r="L20" s="26">
        <f>L9-L18</f>
        <v>268950</v>
      </c>
      <c r="M20" s="26">
        <f>M9-M18</f>
        <v>268950</v>
      </c>
      <c r="N20" s="26">
        <f t="shared" si="1"/>
        <v>3153200</v>
      </c>
    </row>
    <row r="21" spans="1:14" x14ac:dyDescent="0.2">
      <c r="A21" t="s">
        <v>43</v>
      </c>
      <c r="B21" s="27">
        <v>0.25</v>
      </c>
      <c r="C21" s="27">
        <v>0.25</v>
      </c>
      <c r="D21" s="27">
        <v>0.25</v>
      </c>
      <c r="E21" s="27">
        <v>0.25</v>
      </c>
      <c r="F21" s="27">
        <v>0.25</v>
      </c>
      <c r="G21" s="27">
        <v>0.25</v>
      </c>
      <c r="H21" s="27">
        <v>0.25</v>
      </c>
      <c r="I21" s="27">
        <v>0.25</v>
      </c>
      <c r="J21" s="27">
        <v>0.25</v>
      </c>
      <c r="K21" s="27">
        <v>0.25</v>
      </c>
      <c r="L21" s="27">
        <v>0.25</v>
      </c>
      <c r="M21" s="27">
        <v>0.25</v>
      </c>
      <c r="N21" s="26"/>
    </row>
    <row r="22" spans="1:14" x14ac:dyDescent="0.2">
      <c r="A22" s="1" t="s">
        <v>44</v>
      </c>
      <c r="B22" s="26">
        <f>B20-(B20*0.25)</f>
        <v>149212.5</v>
      </c>
      <c r="C22" s="26">
        <f t="shared" ref="C22:M22" si="4">C20-(C20*0.25)</f>
        <v>306712.5</v>
      </c>
      <c r="D22" s="26">
        <f t="shared" si="4"/>
        <v>336112.5</v>
      </c>
      <c r="E22" s="26">
        <f t="shared" si="4"/>
        <v>227962.5</v>
      </c>
      <c r="F22" s="26">
        <f t="shared" si="4"/>
        <v>167587.5</v>
      </c>
      <c r="G22" s="26">
        <f t="shared" si="4"/>
        <v>143437.5</v>
      </c>
      <c r="H22" s="26">
        <f t="shared" si="4"/>
        <v>92512.5</v>
      </c>
      <c r="I22" s="26">
        <f t="shared" si="4"/>
        <v>175462.5</v>
      </c>
      <c r="J22" s="26">
        <f t="shared" si="4"/>
        <v>178087.5</v>
      </c>
      <c r="K22" s="26">
        <f t="shared" si="4"/>
        <v>184387.5</v>
      </c>
      <c r="L22" s="26">
        <f t="shared" si="4"/>
        <v>201712.5</v>
      </c>
      <c r="M22" s="26">
        <f t="shared" si="4"/>
        <v>201712.5</v>
      </c>
      <c r="N22" s="26">
        <f t="shared" si="1"/>
        <v>2364900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U46"/>
  <sheetViews>
    <sheetView zoomScale="55" zoomScaleNormal="55" workbookViewId="0">
      <selection activeCell="N23" sqref="N23"/>
    </sheetView>
  </sheetViews>
  <sheetFormatPr defaultColWidth="10.6015625" defaultRowHeight="15" x14ac:dyDescent="0.2"/>
  <cols>
    <col min="1" max="1" width="34.7734375" bestFit="1" customWidth="1"/>
    <col min="2" max="3" width="12.69921875" bestFit="1" customWidth="1"/>
    <col min="4" max="5" width="13.6875" customWidth="1"/>
    <col min="6" max="6" width="13.5625" customWidth="1"/>
    <col min="7" max="7" width="13.4375" customWidth="1"/>
    <col min="8" max="9" width="12.69921875" bestFit="1" customWidth="1"/>
    <col min="10" max="10" width="14.796875" customWidth="1"/>
    <col min="11" max="13" width="12.69921875" bestFit="1" customWidth="1"/>
    <col min="14" max="14" width="10.7265625" bestFit="1" customWidth="1"/>
  </cols>
  <sheetData>
    <row r="1" spans="1:14" x14ac:dyDescent="0.2">
      <c r="A1" s="1" t="s">
        <v>3</v>
      </c>
    </row>
    <row r="2" spans="1:14" x14ac:dyDescent="0.2">
      <c r="B2" s="24" t="s">
        <v>10</v>
      </c>
      <c r="C2" s="24" t="s">
        <v>11</v>
      </c>
      <c r="D2" s="24" t="s">
        <v>12</v>
      </c>
      <c r="E2" s="24" t="s">
        <v>13</v>
      </c>
      <c r="F2" s="24" t="s">
        <v>14</v>
      </c>
      <c r="G2" s="24" t="s">
        <v>15</v>
      </c>
      <c r="H2" s="24" t="s">
        <v>16</v>
      </c>
      <c r="I2" s="24" t="s">
        <v>17</v>
      </c>
      <c r="J2" s="24" t="s">
        <v>18</v>
      </c>
      <c r="K2" s="24" t="s">
        <v>19</v>
      </c>
      <c r="L2" s="24" t="s">
        <v>20</v>
      </c>
      <c r="M2" s="24" t="s">
        <v>21</v>
      </c>
    </row>
    <row r="3" spans="1:14" x14ac:dyDescent="0.2">
      <c r="A3" s="1" t="s">
        <v>67</v>
      </c>
      <c r="B3" s="25">
        <v>0</v>
      </c>
      <c r="C3" s="25">
        <v>0</v>
      </c>
      <c r="D3" s="25">
        <v>25000</v>
      </c>
      <c r="E3" s="25">
        <v>51875</v>
      </c>
      <c r="F3" s="25">
        <v>80625.000000000015</v>
      </c>
      <c r="G3" s="25">
        <v>108625</v>
      </c>
      <c r="H3" s="25">
        <v>138125</v>
      </c>
      <c r="I3" s="25">
        <v>168750</v>
      </c>
      <c r="J3" s="25">
        <v>201250</v>
      </c>
      <c r="K3" s="25">
        <v>233000</v>
      </c>
      <c r="L3" s="25">
        <v>266250</v>
      </c>
      <c r="M3" s="25">
        <v>300625</v>
      </c>
      <c r="N3" s="25"/>
    </row>
    <row r="4" spans="1:14" x14ac:dyDescent="0.2">
      <c r="B4" s="25"/>
      <c r="C4" s="25"/>
      <c r="D4" s="25"/>
      <c r="E4" s="25"/>
      <c r="F4" s="25"/>
      <c r="G4" s="25"/>
      <c r="H4" s="25"/>
      <c r="I4" s="25"/>
      <c r="J4" s="25"/>
      <c r="K4" s="25"/>
      <c r="L4" s="25"/>
      <c r="M4" s="25"/>
    </row>
    <row r="5" spans="1:14" x14ac:dyDescent="0.2">
      <c r="A5" s="1" t="s">
        <v>70</v>
      </c>
      <c r="B5" s="25"/>
      <c r="C5" s="25"/>
      <c r="D5" s="25"/>
      <c r="E5" s="25"/>
      <c r="F5" s="25"/>
      <c r="G5" s="25"/>
      <c r="H5" s="25"/>
      <c r="I5" s="25"/>
      <c r="J5" s="25"/>
      <c r="K5" s="25"/>
      <c r="L5" s="25"/>
      <c r="M5" s="25"/>
    </row>
    <row r="6" spans="1:14" x14ac:dyDescent="0.2">
      <c r="A6" t="s">
        <v>69</v>
      </c>
      <c r="B6" s="25">
        <v>200000</v>
      </c>
      <c r="C6" s="25">
        <v>245000</v>
      </c>
      <c r="D6" s="25">
        <v>280000</v>
      </c>
      <c r="E6" s="25">
        <v>300000</v>
      </c>
      <c r="F6" s="25">
        <v>312000</v>
      </c>
      <c r="G6" s="25">
        <v>200000</v>
      </c>
      <c r="H6" s="25">
        <v>129375</v>
      </c>
      <c r="I6" s="25">
        <v>150000</v>
      </c>
      <c r="J6" s="25">
        <v>30000</v>
      </c>
      <c r="K6" s="25">
        <v>265000</v>
      </c>
      <c r="L6" s="25">
        <v>240000</v>
      </c>
      <c r="M6" s="25">
        <v>300000</v>
      </c>
    </row>
    <row r="7" spans="1:14" x14ac:dyDescent="0.2">
      <c r="A7" t="s">
        <v>68</v>
      </c>
      <c r="B7" s="25">
        <v>0</v>
      </c>
      <c r="C7" s="25">
        <v>0</v>
      </c>
      <c r="D7" s="25">
        <v>0</v>
      </c>
      <c r="E7" s="25">
        <v>0</v>
      </c>
      <c r="F7" s="25">
        <v>0</v>
      </c>
      <c r="G7" s="25">
        <v>0</v>
      </c>
      <c r="H7" s="25">
        <v>0</v>
      </c>
      <c r="I7" s="25">
        <v>0</v>
      </c>
      <c r="J7" s="25">
        <v>0</v>
      </c>
      <c r="K7" s="25">
        <v>0</v>
      </c>
      <c r="L7" s="25">
        <v>0</v>
      </c>
      <c r="M7" s="25">
        <v>0</v>
      </c>
    </row>
    <row r="8" spans="1:14" x14ac:dyDescent="0.2">
      <c r="B8" s="25"/>
      <c r="C8" s="25"/>
      <c r="D8" s="25"/>
      <c r="E8" s="25"/>
      <c r="F8" s="25"/>
      <c r="G8" s="25"/>
      <c r="H8" s="25"/>
      <c r="I8" s="25"/>
      <c r="J8" s="25"/>
      <c r="K8" s="25"/>
      <c r="L8" s="25"/>
      <c r="M8" s="25"/>
    </row>
    <row r="9" spans="1:14" x14ac:dyDescent="0.2">
      <c r="A9" s="1" t="s">
        <v>71</v>
      </c>
      <c r="B9" s="25">
        <f>B6+B7</f>
        <v>200000</v>
      </c>
      <c r="C9" s="25">
        <f t="shared" ref="C9:M9" si="0">C6+C7</f>
        <v>245000</v>
      </c>
      <c r="D9" s="25">
        <f>D6+D7</f>
        <v>280000</v>
      </c>
      <c r="E9" s="25">
        <f t="shared" si="0"/>
        <v>300000</v>
      </c>
      <c r="F9" s="25">
        <f t="shared" si="0"/>
        <v>312000</v>
      </c>
      <c r="G9" s="25">
        <f t="shared" si="0"/>
        <v>200000</v>
      </c>
      <c r="H9" s="25">
        <f t="shared" si="0"/>
        <v>129375</v>
      </c>
      <c r="I9" s="25">
        <f t="shared" si="0"/>
        <v>150000</v>
      </c>
      <c r="J9" s="25">
        <f t="shared" si="0"/>
        <v>30000</v>
      </c>
      <c r="K9" s="25">
        <f t="shared" si="0"/>
        <v>265000</v>
      </c>
      <c r="L9" s="25">
        <f t="shared" si="0"/>
        <v>240000</v>
      </c>
      <c r="M9" s="25">
        <f t="shared" si="0"/>
        <v>300000</v>
      </c>
    </row>
    <row r="10" spans="1:14" x14ac:dyDescent="0.2">
      <c r="A10" s="1"/>
      <c r="B10" s="25"/>
      <c r="C10" s="25"/>
      <c r="D10" s="25"/>
      <c r="E10" s="25"/>
      <c r="F10" s="25"/>
      <c r="G10" s="25"/>
      <c r="H10" s="25"/>
      <c r="I10" s="25"/>
      <c r="J10" s="25"/>
      <c r="K10" s="25"/>
      <c r="L10" s="25"/>
      <c r="M10" s="25"/>
    </row>
    <row r="11" spans="1:14" x14ac:dyDescent="0.2">
      <c r="A11" s="1" t="s">
        <v>82</v>
      </c>
      <c r="B11" s="25">
        <f>B3+B9</f>
        <v>200000</v>
      </c>
      <c r="C11" s="25">
        <f t="shared" ref="C11:M11" si="1">C3+C9</f>
        <v>245000</v>
      </c>
      <c r="D11" s="25">
        <f t="shared" si="1"/>
        <v>305000</v>
      </c>
      <c r="E11" s="25">
        <f t="shared" si="1"/>
        <v>351875</v>
      </c>
      <c r="F11" s="25">
        <f t="shared" si="1"/>
        <v>392625</v>
      </c>
      <c r="G11" s="25">
        <f t="shared" si="1"/>
        <v>308625</v>
      </c>
      <c r="H11" s="25">
        <f t="shared" si="1"/>
        <v>267500</v>
      </c>
      <c r="I11" s="25">
        <f t="shared" si="1"/>
        <v>318750</v>
      </c>
      <c r="J11" s="25">
        <f t="shared" si="1"/>
        <v>231250</v>
      </c>
      <c r="K11" s="25">
        <f t="shared" si="1"/>
        <v>498000</v>
      </c>
      <c r="L11" s="25">
        <f t="shared" si="1"/>
        <v>506250</v>
      </c>
      <c r="M11" s="25">
        <f t="shared" si="1"/>
        <v>600625</v>
      </c>
    </row>
    <row r="12" spans="1:14" x14ac:dyDescent="0.2">
      <c r="B12" s="25"/>
      <c r="C12" s="25"/>
      <c r="D12" s="25"/>
      <c r="E12" s="25"/>
      <c r="F12" s="25"/>
      <c r="G12" s="25"/>
      <c r="H12" s="25"/>
      <c r="I12" s="25"/>
      <c r="J12" s="25"/>
      <c r="K12" s="25"/>
      <c r="L12" s="25"/>
      <c r="M12" s="25"/>
    </row>
    <row r="13" spans="1:14" x14ac:dyDescent="0.2">
      <c r="A13" s="1" t="s">
        <v>72</v>
      </c>
      <c r="B13" s="25"/>
      <c r="C13" s="25"/>
      <c r="D13" s="25"/>
      <c r="E13" s="25"/>
      <c r="F13" s="25"/>
      <c r="G13" s="25"/>
      <c r="H13" s="25"/>
      <c r="I13" s="25"/>
      <c r="J13" s="25"/>
      <c r="K13" s="25"/>
      <c r="L13" s="25"/>
      <c r="M13" s="25"/>
    </row>
    <row r="14" spans="1:14" x14ac:dyDescent="0.2">
      <c r="A14" t="s">
        <v>51</v>
      </c>
      <c r="B14" s="25">
        <f>B9*0.3</f>
        <v>60000</v>
      </c>
      <c r="C14" s="25">
        <f t="shared" ref="C14:M14" si="2">C9*0.3</f>
        <v>73500</v>
      </c>
      <c r="D14" s="25">
        <f t="shared" si="2"/>
        <v>84000</v>
      </c>
      <c r="E14" s="25">
        <f t="shared" si="2"/>
        <v>90000</v>
      </c>
      <c r="F14" s="25">
        <f t="shared" si="2"/>
        <v>93600</v>
      </c>
      <c r="G14" s="25">
        <f t="shared" si="2"/>
        <v>60000</v>
      </c>
      <c r="H14" s="25">
        <f t="shared" si="2"/>
        <v>38812.5</v>
      </c>
      <c r="I14" s="25">
        <f t="shared" si="2"/>
        <v>45000</v>
      </c>
      <c r="J14" s="25">
        <f t="shared" si="2"/>
        <v>9000</v>
      </c>
      <c r="K14" s="25">
        <f t="shared" si="2"/>
        <v>79500</v>
      </c>
      <c r="L14" s="25">
        <f t="shared" si="2"/>
        <v>72000</v>
      </c>
      <c r="M14" s="25">
        <f t="shared" si="2"/>
        <v>90000</v>
      </c>
    </row>
    <row r="15" spans="1:14" x14ac:dyDescent="0.2">
      <c r="B15" s="25"/>
      <c r="C15" s="25"/>
      <c r="D15" s="25"/>
      <c r="E15" s="25"/>
      <c r="F15" s="25"/>
      <c r="G15" s="25"/>
      <c r="H15" s="25"/>
      <c r="I15" s="25"/>
      <c r="J15" s="25"/>
      <c r="K15" s="25"/>
      <c r="L15" s="25"/>
      <c r="M15" s="25"/>
    </row>
    <row r="16" spans="1:14" x14ac:dyDescent="0.2">
      <c r="A16" s="15" t="s">
        <v>78</v>
      </c>
      <c r="B16" s="25">
        <f>B14</f>
        <v>60000</v>
      </c>
      <c r="C16" s="25">
        <f t="shared" ref="C16:M16" si="3">C14</f>
        <v>73500</v>
      </c>
      <c r="D16" s="25">
        <f t="shared" si="3"/>
        <v>84000</v>
      </c>
      <c r="E16" s="25">
        <f t="shared" si="3"/>
        <v>90000</v>
      </c>
      <c r="F16" s="25">
        <f t="shared" si="3"/>
        <v>93600</v>
      </c>
      <c r="G16" s="25">
        <f t="shared" si="3"/>
        <v>60000</v>
      </c>
      <c r="H16" s="25">
        <f t="shared" si="3"/>
        <v>38812.5</v>
      </c>
      <c r="I16" s="25">
        <f t="shared" si="3"/>
        <v>45000</v>
      </c>
      <c r="J16" s="25">
        <f t="shared" si="3"/>
        <v>9000</v>
      </c>
      <c r="K16" s="25">
        <f t="shared" si="3"/>
        <v>79500</v>
      </c>
      <c r="L16" s="25">
        <f t="shared" si="3"/>
        <v>72000</v>
      </c>
      <c r="M16" s="25">
        <f t="shared" si="3"/>
        <v>90000</v>
      </c>
    </row>
    <row r="17" spans="1:21" x14ac:dyDescent="0.2">
      <c r="A17" s="15"/>
      <c r="B17" s="25"/>
      <c r="C17" s="25"/>
      <c r="D17" s="25"/>
      <c r="E17" s="25"/>
      <c r="F17" s="25"/>
      <c r="G17" s="25"/>
      <c r="H17" s="25"/>
      <c r="I17" s="25"/>
      <c r="J17" s="25"/>
      <c r="K17" s="25"/>
      <c r="L17" s="25"/>
      <c r="M17" s="25"/>
    </row>
    <row r="18" spans="1:21" x14ac:dyDescent="0.2">
      <c r="A18" s="1" t="s">
        <v>73</v>
      </c>
      <c r="B18" s="25"/>
      <c r="C18" s="25"/>
      <c r="D18" s="25"/>
      <c r="E18" s="25"/>
      <c r="F18" s="25"/>
      <c r="G18" s="25"/>
      <c r="H18" s="25"/>
      <c r="I18" s="25"/>
      <c r="J18" s="25"/>
      <c r="K18" s="25"/>
      <c r="L18" s="25"/>
      <c r="M18" s="25"/>
    </row>
    <row r="19" spans="1:21" x14ac:dyDescent="0.2">
      <c r="A19" s="14" t="s">
        <v>74</v>
      </c>
      <c r="B19" s="25">
        <v>9000</v>
      </c>
      <c r="C19" s="25">
        <v>9000</v>
      </c>
      <c r="D19" s="25">
        <v>9000</v>
      </c>
      <c r="E19" s="25">
        <v>9000</v>
      </c>
      <c r="F19" s="25">
        <v>9000</v>
      </c>
      <c r="G19" s="25">
        <v>9000</v>
      </c>
      <c r="H19" s="25">
        <v>9000</v>
      </c>
      <c r="I19" s="25">
        <v>9000</v>
      </c>
      <c r="J19" s="25">
        <v>9000</v>
      </c>
      <c r="K19" s="25">
        <v>9000</v>
      </c>
      <c r="L19" s="25">
        <v>9000</v>
      </c>
      <c r="M19" s="25">
        <v>9000</v>
      </c>
    </row>
    <row r="20" spans="1:21" x14ac:dyDescent="0.2">
      <c r="A20" s="14" t="s">
        <v>75</v>
      </c>
      <c r="B20" s="25">
        <v>3000</v>
      </c>
      <c r="C20" s="25">
        <v>3000</v>
      </c>
      <c r="D20" s="25">
        <v>3000</v>
      </c>
      <c r="E20" s="25">
        <v>3000</v>
      </c>
      <c r="F20" s="25">
        <v>3000</v>
      </c>
      <c r="G20" s="25">
        <v>3000</v>
      </c>
      <c r="H20" s="25">
        <v>3000</v>
      </c>
      <c r="I20" s="25">
        <v>3000</v>
      </c>
      <c r="J20" s="25">
        <v>3000</v>
      </c>
      <c r="K20" s="25">
        <v>3000</v>
      </c>
      <c r="L20" s="25">
        <v>3000</v>
      </c>
      <c r="M20" s="25">
        <v>3000</v>
      </c>
    </row>
    <row r="21" spans="1:21" x14ac:dyDescent="0.2">
      <c r="A21" s="14" t="s">
        <v>76</v>
      </c>
      <c r="B21" s="25">
        <v>500</v>
      </c>
      <c r="C21" s="25">
        <v>500</v>
      </c>
      <c r="D21" s="25">
        <v>500</v>
      </c>
      <c r="E21" s="25">
        <v>500</v>
      </c>
      <c r="F21" s="25">
        <v>500</v>
      </c>
      <c r="G21" s="25">
        <v>500</v>
      </c>
      <c r="H21" s="25">
        <v>500</v>
      </c>
      <c r="I21" s="25">
        <v>500</v>
      </c>
      <c r="J21" s="25">
        <v>500</v>
      </c>
      <c r="K21" s="25">
        <v>500</v>
      </c>
      <c r="L21" s="25">
        <v>500</v>
      </c>
      <c r="M21" s="25">
        <v>500</v>
      </c>
    </row>
    <row r="22" spans="1:21" x14ac:dyDescent="0.2">
      <c r="A22" s="14"/>
      <c r="B22" s="25"/>
      <c r="C22" s="25"/>
      <c r="D22" s="25"/>
      <c r="E22" s="25"/>
      <c r="F22" s="25"/>
      <c r="G22" s="25"/>
      <c r="H22" s="25"/>
      <c r="I22" s="25"/>
      <c r="J22" s="25"/>
      <c r="K22" s="25"/>
      <c r="L22" s="25"/>
      <c r="M22" s="25"/>
    </row>
    <row r="23" spans="1:21" x14ac:dyDescent="0.2">
      <c r="A23" s="15" t="s">
        <v>77</v>
      </c>
      <c r="B23" s="25">
        <f>SUM(B19:B21)</f>
        <v>12500</v>
      </c>
      <c r="C23" s="25">
        <f t="shared" ref="C23:M23" si="4">SUM(C19:C21)</f>
        <v>12500</v>
      </c>
      <c r="D23" s="25">
        <f t="shared" si="4"/>
        <v>12500</v>
      </c>
      <c r="E23" s="25">
        <f t="shared" si="4"/>
        <v>12500</v>
      </c>
      <c r="F23" s="25">
        <f t="shared" si="4"/>
        <v>12500</v>
      </c>
      <c r="G23" s="25">
        <f t="shared" si="4"/>
        <v>12500</v>
      </c>
      <c r="H23" s="25">
        <f t="shared" si="4"/>
        <v>12500</v>
      </c>
      <c r="I23" s="25">
        <f t="shared" si="4"/>
        <v>12500</v>
      </c>
      <c r="J23" s="25">
        <f t="shared" si="4"/>
        <v>12500</v>
      </c>
      <c r="K23" s="25">
        <f t="shared" si="4"/>
        <v>12500</v>
      </c>
      <c r="L23" s="25">
        <f t="shared" si="4"/>
        <v>12500</v>
      </c>
      <c r="M23" s="25">
        <f t="shared" si="4"/>
        <v>12500</v>
      </c>
    </row>
    <row r="24" spans="1:21" x14ac:dyDescent="0.2">
      <c r="B24" s="25"/>
      <c r="C24" s="25"/>
      <c r="D24" s="25"/>
      <c r="E24" s="25"/>
      <c r="F24" s="25"/>
      <c r="G24" s="25"/>
      <c r="H24" s="25"/>
      <c r="I24" s="25"/>
      <c r="J24" s="25"/>
      <c r="K24" s="25"/>
      <c r="L24" s="25"/>
      <c r="M24" s="25"/>
    </row>
    <row r="25" spans="1:21" x14ac:dyDescent="0.2">
      <c r="B25" s="25"/>
      <c r="C25" s="25"/>
      <c r="D25" s="25"/>
      <c r="E25" s="25"/>
      <c r="F25" s="25"/>
      <c r="G25" s="25"/>
      <c r="H25" s="25"/>
      <c r="I25" s="25"/>
      <c r="J25" s="25"/>
      <c r="K25" s="25"/>
      <c r="L25" s="25"/>
      <c r="M25" s="25"/>
    </row>
    <row r="26" spans="1:21" x14ac:dyDescent="0.2">
      <c r="A26" s="1" t="s">
        <v>79</v>
      </c>
      <c r="B26" s="25">
        <f>B16+B23</f>
        <v>72500</v>
      </c>
      <c r="C26" s="25">
        <f t="shared" ref="C26:M26" si="5">C16+C23</f>
        <v>86000</v>
      </c>
      <c r="D26" s="25">
        <f t="shared" si="5"/>
        <v>96500</v>
      </c>
      <c r="E26" s="25">
        <f t="shared" si="5"/>
        <v>102500</v>
      </c>
      <c r="F26" s="25">
        <f t="shared" si="5"/>
        <v>106100</v>
      </c>
      <c r="G26" s="25">
        <f t="shared" si="5"/>
        <v>72500</v>
      </c>
      <c r="H26" s="25">
        <f t="shared" si="5"/>
        <v>51312.5</v>
      </c>
      <c r="I26" s="25">
        <f t="shared" si="5"/>
        <v>57500</v>
      </c>
      <c r="J26" s="25">
        <f t="shared" si="5"/>
        <v>21500</v>
      </c>
      <c r="K26" s="25">
        <f t="shared" si="5"/>
        <v>92000</v>
      </c>
      <c r="L26" s="25">
        <f t="shared" si="5"/>
        <v>84500</v>
      </c>
      <c r="M26" s="25">
        <f t="shared" si="5"/>
        <v>102500</v>
      </c>
    </row>
    <row r="27" spans="1:21" x14ac:dyDescent="0.2">
      <c r="B27" s="25"/>
      <c r="C27" s="25"/>
      <c r="D27" s="25"/>
      <c r="E27" s="25"/>
      <c r="F27" s="25"/>
      <c r="G27" s="25"/>
      <c r="H27" s="25"/>
      <c r="I27" s="25"/>
      <c r="J27" s="25"/>
      <c r="K27" s="25"/>
      <c r="L27" s="25"/>
      <c r="M27" s="25"/>
    </row>
    <row r="28" spans="1:21" x14ac:dyDescent="0.2">
      <c r="A28" t="s">
        <v>80</v>
      </c>
      <c r="B28" s="25">
        <f>B9</f>
        <v>200000</v>
      </c>
      <c r="C28" s="25">
        <f t="shared" ref="C28:M28" si="6">C9</f>
        <v>245000</v>
      </c>
      <c r="D28" s="25">
        <f>D9</f>
        <v>280000</v>
      </c>
      <c r="E28" s="25">
        <f t="shared" si="6"/>
        <v>300000</v>
      </c>
      <c r="F28" s="25">
        <f t="shared" si="6"/>
        <v>312000</v>
      </c>
      <c r="G28" s="25">
        <f t="shared" si="6"/>
        <v>200000</v>
      </c>
      <c r="H28" s="25">
        <f t="shared" si="6"/>
        <v>129375</v>
      </c>
      <c r="I28" s="25">
        <f t="shared" si="6"/>
        <v>150000</v>
      </c>
      <c r="J28" s="25">
        <f t="shared" si="6"/>
        <v>30000</v>
      </c>
      <c r="K28" s="25">
        <f t="shared" si="6"/>
        <v>265000</v>
      </c>
      <c r="L28" s="25">
        <f t="shared" si="6"/>
        <v>240000</v>
      </c>
      <c r="M28" s="25">
        <f t="shared" si="6"/>
        <v>300000</v>
      </c>
    </row>
    <row r="29" spans="1:21" x14ac:dyDescent="0.2">
      <c r="A29" t="s">
        <v>81</v>
      </c>
      <c r="B29" s="25">
        <f>B26</f>
        <v>72500</v>
      </c>
      <c r="C29" s="25">
        <f t="shared" ref="C29:M29" si="7">C26</f>
        <v>86000</v>
      </c>
      <c r="D29" s="25">
        <f t="shared" si="7"/>
        <v>96500</v>
      </c>
      <c r="E29" s="25">
        <f t="shared" si="7"/>
        <v>102500</v>
      </c>
      <c r="F29" s="25">
        <f t="shared" si="7"/>
        <v>106100</v>
      </c>
      <c r="G29" s="25">
        <f t="shared" si="7"/>
        <v>72500</v>
      </c>
      <c r="H29" s="25">
        <f t="shared" si="7"/>
        <v>51312.5</v>
      </c>
      <c r="I29" s="25">
        <f t="shared" si="7"/>
        <v>57500</v>
      </c>
      <c r="J29" s="25">
        <f t="shared" si="7"/>
        <v>21500</v>
      </c>
      <c r="K29" s="25">
        <f t="shared" si="7"/>
        <v>92000</v>
      </c>
      <c r="L29" s="25">
        <f t="shared" si="7"/>
        <v>84500</v>
      </c>
      <c r="M29" s="25">
        <f t="shared" si="7"/>
        <v>102500</v>
      </c>
    </row>
    <row r="30" spans="1:21" x14ac:dyDescent="0.2">
      <c r="B30" s="25"/>
      <c r="C30" s="25"/>
      <c r="D30" s="25"/>
      <c r="E30" s="25"/>
      <c r="F30" s="25"/>
      <c r="G30" s="25"/>
      <c r="H30" s="25"/>
      <c r="I30" s="25"/>
      <c r="J30" s="25"/>
      <c r="K30" s="25"/>
      <c r="L30" s="25"/>
      <c r="M30" s="25"/>
    </row>
    <row r="31" spans="1:21" x14ac:dyDescent="0.2">
      <c r="A31" s="1" t="s">
        <v>84</v>
      </c>
      <c r="B31" s="25">
        <f>B28-B29</f>
        <v>127500</v>
      </c>
      <c r="C31" s="25">
        <f t="shared" ref="C31:M31" si="8">C28-C29</f>
        <v>159000</v>
      </c>
      <c r="D31" s="25">
        <f t="shared" si="8"/>
        <v>183500</v>
      </c>
      <c r="E31" s="25">
        <f t="shared" si="8"/>
        <v>197500</v>
      </c>
      <c r="F31" s="25">
        <f t="shared" si="8"/>
        <v>205900</v>
      </c>
      <c r="G31" s="25">
        <f t="shared" si="8"/>
        <v>127500</v>
      </c>
      <c r="H31" s="25">
        <f t="shared" si="8"/>
        <v>78062.5</v>
      </c>
      <c r="I31" s="25">
        <f t="shared" si="8"/>
        <v>92500</v>
      </c>
      <c r="J31" s="25">
        <f t="shared" si="8"/>
        <v>8500</v>
      </c>
      <c r="K31" s="25">
        <f t="shared" si="8"/>
        <v>173000</v>
      </c>
      <c r="L31" s="25">
        <f t="shared" si="8"/>
        <v>155500</v>
      </c>
      <c r="M31" s="25">
        <f t="shared" si="8"/>
        <v>197500</v>
      </c>
    </row>
    <row r="32" spans="1:21" x14ac:dyDescent="0.2">
      <c r="A32" t="s">
        <v>85</v>
      </c>
      <c r="B32" s="25">
        <v>14600</v>
      </c>
      <c r="C32" s="25">
        <v>14600</v>
      </c>
      <c r="D32" s="25">
        <v>29200</v>
      </c>
      <c r="E32" s="25">
        <v>43800</v>
      </c>
      <c r="F32" s="25">
        <v>58400</v>
      </c>
      <c r="G32" s="25">
        <v>73000</v>
      </c>
      <c r="H32" s="25">
        <v>87600</v>
      </c>
      <c r="I32" s="25">
        <v>102200</v>
      </c>
      <c r="J32" s="25">
        <v>116800</v>
      </c>
      <c r="K32" s="25">
        <v>131400</v>
      </c>
      <c r="L32" s="25">
        <v>146000</v>
      </c>
      <c r="M32" s="25">
        <v>160600</v>
      </c>
      <c r="N32" s="17"/>
      <c r="O32" s="17"/>
      <c r="P32" s="17"/>
      <c r="Q32" s="17"/>
      <c r="R32" s="17"/>
      <c r="S32" s="17"/>
      <c r="T32" s="17"/>
      <c r="U32" s="17"/>
    </row>
    <row r="33" spans="1:21" x14ac:dyDescent="0.2">
      <c r="A33" t="s">
        <v>86</v>
      </c>
      <c r="B33" s="25">
        <f>B31-B32</f>
        <v>112900</v>
      </c>
      <c r="C33" s="25">
        <f t="shared" ref="C33:L33" si="9">C31-C32</f>
        <v>144400</v>
      </c>
      <c r="D33" s="25">
        <f t="shared" si="9"/>
        <v>154300</v>
      </c>
      <c r="E33" s="25">
        <f t="shared" si="9"/>
        <v>153700</v>
      </c>
      <c r="F33" s="25">
        <f t="shared" si="9"/>
        <v>147500</v>
      </c>
      <c r="G33" s="25">
        <f t="shared" si="9"/>
        <v>54500</v>
      </c>
      <c r="H33" s="25">
        <f t="shared" si="9"/>
        <v>-9537.5</v>
      </c>
      <c r="I33" s="25">
        <f t="shared" si="9"/>
        <v>-9700</v>
      </c>
      <c r="J33" s="25">
        <f t="shared" si="9"/>
        <v>-108300</v>
      </c>
      <c r="K33" s="25">
        <f t="shared" si="9"/>
        <v>41600</v>
      </c>
      <c r="L33" s="25">
        <f t="shared" si="9"/>
        <v>9500</v>
      </c>
      <c r="M33" s="25">
        <f>M31-M32</f>
        <v>36900</v>
      </c>
      <c r="N33" s="18"/>
      <c r="O33" s="17"/>
      <c r="P33" s="17"/>
      <c r="Q33" s="17"/>
      <c r="R33" s="17"/>
      <c r="S33" s="17"/>
      <c r="T33" s="17"/>
      <c r="U33" s="17"/>
    </row>
    <row r="34" spans="1:21" x14ac:dyDescent="0.2">
      <c r="N34" s="19"/>
      <c r="O34" s="17"/>
      <c r="P34" s="17"/>
      <c r="Q34" s="17"/>
      <c r="R34" s="17"/>
      <c r="S34" s="17"/>
      <c r="T34" s="17"/>
      <c r="U34" s="17"/>
    </row>
    <row r="35" spans="1:21" x14ac:dyDescent="0.2">
      <c r="N35" s="20"/>
      <c r="O35" s="17"/>
      <c r="P35" s="17"/>
      <c r="Q35" s="17"/>
      <c r="R35" s="17"/>
      <c r="S35" s="17"/>
      <c r="T35" s="17"/>
      <c r="U35" s="17"/>
    </row>
    <row r="36" spans="1:21" x14ac:dyDescent="0.2">
      <c r="N36" s="21"/>
      <c r="O36" s="17"/>
      <c r="P36" s="17"/>
      <c r="Q36" s="17"/>
      <c r="R36" s="17"/>
      <c r="S36" s="17"/>
      <c r="T36" s="17"/>
      <c r="U36" s="17"/>
    </row>
    <row r="37" spans="1:21" ht="17.25" x14ac:dyDescent="0.2">
      <c r="C37" s="16"/>
      <c r="D37" s="17"/>
      <c r="N37" s="21"/>
      <c r="O37" s="17"/>
      <c r="P37" s="17"/>
      <c r="Q37" s="17"/>
      <c r="R37" s="17"/>
      <c r="S37" s="17"/>
      <c r="T37" s="17"/>
      <c r="U37" s="17"/>
    </row>
    <row r="38" spans="1:21" x14ac:dyDescent="0.2">
      <c r="N38" s="22"/>
      <c r="O38" s="17"/>
      <c r="P38" s="17"/>
      <c r="Q38" s="17"/>
      <c r="R38" s="17"/>
      <c r="S38" s="17"/>
      <c r="T38" s="17"/>
      <c r="U38" s="17"/>
    </row>
    <row r="39" spans="1:21" x14ac:dyDescent="0.2">
      <c r="N39" s="22"/>
      <c r="O39" s="17"/>
      <c r="P39" s="17"/>
      <c r="Q39" s="17"/>
      <c r="R39" s="17"/>
      <c r="S39" s="17"/>
      <c r="T39" s="17"/>
      <c r="U39" s="17"/>
    </row>
    <row r="40" spans="1:21" x14ac:dyDescent="0.2">
      <c r="N40" s="21"/>
      <c r="O40" s="17"/>
      <c r="P40" s="17"/>
      <c r="Q40" s="17"/>
      <c r="R40" s="17"/>
      <c r="S40" s="17"/>
      <c r="T40" s="17"/>
      <c r="U40" s="17"/>
    </row>
    <row r="41" spans="1:21" x14ac:dyDescent="0.2">
      <c r="N41" s="23"/>
      <c r="O41" s="17"/>
      <c r="P41" s="17"/>
      <c r="Q41" s="17"/>
      <c r="R41" s="17"/>
      <c r="S41" s="17"/>
      <c r="T41" s="17"/>
      <c r="U41" s="17"/>
    </row>
    <row r="42" spans="1:21" x14ac:dyDescent="0.2">
      <c r="N42" s="19"/>
      <c r="O42" s="17"/>
      <c r="P42" s="17"/>
      <c r="Q42" s="17"/>
      <c r="R42" s="17"/>
      <c r="S42" s="17"/>
      <c r="T42" s="17"/>
      <c r="U42" s="17"/>
    </row>
    <row r="43" spans="1:21" x14ac:dyDescent="0.2">
      <c r="N43" s="18"/>
      <c r="O43" s="17"/>
      <c r="P43" s="17"/>
      <c r="Q43" s="17"/>
      <c r="R43" s="17"/>
      <c r="S43" s="17"/>
      <c r="T43" s="17"/>
      <c r="U43" s="17"/>
    </row>
    <row r="44" spans="1:21" x14ac:dyDescent="0.2">
      <c r="N44" s="18"/>
      <c r="O44" s="17"/>
      <c r="P44" s="17"/>
      <c r="Q44" s="17"/>
      <c r="R44" s="17"/>
      <c r="S44" s="17"/>
      <c r="T44" s="17"/>
      <c r="U44" s="17"/>
    </row>
    <row r="45" spans="1:21" x14ac:dyDescent="0.2">
      <c r="N45" s="18"/>
      <c r="O45" s="17"/>
      <c r="P45" s="17"/>
      <c r="Q45" s="17"/>
      <c r="R45" s="17"/>
      <c r="S45" s="17"/>
      <c r="T45" s="17"/>
      <c r="U45" s="17"/>
    </row>
    <row r="46" spans="1:21" x14ac:dyDescent="0.2">
      <c r="N46" s="17"/>
      <c r="O46" s="17"/>
      <c r="P46" s="17"/>
      <c r="Q46" s="17"/>
      <c r="R46" s="17"/>
      <c r="S46" s="17"/>
      <c r="T46" s="17"/>
      <c r="U46"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M33"/>
  <sheetViews>
    <sheetView zoomScale="53" zoomScaleNormal="53" workbookViewId="0">
      <selection activeCell="N25" sqref="N25"/>
    </sheetView>
  </sheetViews>
  <sheetFormatPr defaultColWidth="10.6015625" defaultRowHeight="15" x14ac:dyDescent="0.2"/>
  <cols>
    <col min="1" max="1" width="37.73046875" customWidth="1"/>
    <col min="2" max="2" width="12.9453125" customWidth="1"/>
    <col min="3" max="3" width="14.0546875" customWidth="1"/>
    <col min="4" max="4" width="15.04296875" customWidth="1"/>
    <col min="5" max="5" width="17.38671875" customWidth="1"/>
    <col min="6" max="6" width="15.1640625" customWidth="1"/>
    <col min="7" max="7" width="14.30078125" customWidth="1"/>
    <col min="8" max="9" width="16.27734375" customWidth="1"/>
    <col min="10" max="10" width="16.76953125" customWidth="1"/>
    <col min="11" max="11" width="15.66015625" customWidth="1"/>
    <col min="12" max="12" width="15.2890625" customWidth="1"/>
    <col min="13" max="13" width="14.796875" customWidth="1"/>
  </cols>
  <sheetData>
    <row r="1" spans="1:13" x14ac:dyDescent="0.2">
      <c r="A1" t="s">
        <v>4</v>
      </c>
    </row>
    <row r="2" spans="1:13" x14ac:dyDescent="0.2">
      <c r="B2" s="24" t="s">
        <v>10</v>
      </c>
      <c r="C2" s="24" t="s">
        <v>11</v>
      </c>
      <c r="D2" s="24" t="s">
        <v>12</v>
      </c>
      <c r="E2" s="24" t="s">
        <v>13</v>
      </c>
      <c r="F2" s="24" t="s">
        <v>14</v>
      </c>
      <c r="G2" s="24" t="s">
        <v>15</v>
      </c>
      <c r="H2" s="24" t="s">
        <v>16</v>
      </c>
      <c r="I2" s="24" t="s">
        <v>17</v>
      </c>
      <c r="J2" s="24" t="s">
        <v>18</v>
      </c>
      <c r="K2" s="24" t="s">
        <v>19</v>
      </c>
      <c r="L2" s="24" t="s">
        <v>20</v>
      </c>
      <c r="M2" s="24" t="s">
        <v>21</v>
      </c>
    </row>
    <row r="3" spans="1:13" x14ac:dyDescent="0.2">
      <c r="A3" s="1" t="s">
        <v>67</v>
      </c>
      <c r="B3" s="25">
        <v>375000</v>
      </c>
      <c r="C3" s="25">
        <v>375000</v>
      </c>
      <c r="D3" s="25">
        <v>410750</v>
      </c>
      <c r="E3" s="25">
        <v>447400</v>
      </c>
      <c r="F3" s="25">
        <v>485400</v>
      </c>
      <c r="G3" s="25">
        <v>524750</v>
      </c>
      <c r="H3" s="25">
        <v>565000</v>
      </c>
      <c r="I3" s="25">
        <v>606150</v>
      </c>
      <c r="J3" s="25">
        <v>648650</v>
      </c>
      <c r="K3" s="25">
        <v>692500</v>
      </c>
      <c r="L3" s="25">
        <v>737250</v>
      </c>
      <c r="M3" s="25">
        <v>782900</v>
      </c>
    </row>
    <row r="4" spans="1:13" x14ac:dyDescent="0.2">
      <c r="B4" s="25"/>
      <c r="C4" s="25"/>
      <c r="D4" s="25"/>
      <c r="E4" s="25"/>
      <c r="F4" s="25"/>
      <c r="G4" s="25"/>
      <c r="H4" s="25"/>
      <c r="I4" s="25"/>
      <c r="J4" s="25"/>
      <c r="K4" s="25"/>
      <c r="L4" s="25"/>
      <c r="M4" s="25"/>
    </row>
    <row r="5" spans="1:13" x14ac:dyDescent="0.2">
      <c r="A5" s="1" t="s">
        <v>70</v>
      </c>
      <c r="B5" s="25"/>
      <c r="C5" s="25"/>
      <c r="D5" s="25"/>
      <c r="E5" s="25"/>
      <c r="F5" s="25"/>
      <c r="G5" s="25"/>
      <c r="H5" s="25"/>
      <c r="I5" s="25"/>
      <c r="J5" s="25"/>
      <c r="K5" s="25"/>
      <c r="L5" s="25"/>
      <c r="M5" s="25"/>
    </row>
    <row r="6" spans="1:13" x14ac:dyDescent="0.2">
      <c r="A6" t="s">
        <v>69</v>
      </c>
      <c r="B6" s="25">
        <v>235000</v>
      </c>
      <c r="C6" s="25">
        <v>240000</v>
      </c>
      <c r="D6" s="25">
        <v>110000</v>
      </c>
      <c r="E6" s="25">
        <v>300000</v>
      </c>
      <c r="F6" s="25">
        <v>350000</v>
      </c>
      <c r="G6" s="25">
        <v>435000</v>
      </c>
      <c r="H6" s="25">
        <v>420000</v>
      </c>
      <c r="I6" s="25">
        <v>400000</v>
      </c>
      <c r="J6" s="25">
        <v>177408</v>
      </c>
      <c r="K6" s="25">
        <v>197560</v>
      </c>
      <c r="L6" s="25">
        <v>190505</v>
      </c>
      <c r="M6" s="25">
        <v>300000</v>
      </c>
    </row>
    <row r="7" spans="1:13" x14ac:dyDescent="0.2">
      <c r="A7" t="s">
        <v>68</v>
      </c>
      <c r="B7" s="25">
        <v>0</v>
      </c>
      <c r="C7" s="25">
        <v>0</v>
      </c>
      <c r="D7" s="25">
        <v>0</v>
      </c>
      <c r="E7" s="25">
        <v>0</v>
      </c>
      <c r="F7" s="25">
        <v>0</v>
      </c>
      <c r="G7" s="25">
        <v>0</v>
      </c>
      <c r="H7" s="25">
        <v>0</v>
      </c>
      <c r="I7" s="25">
        <v>0</v>
      </c>
      <c r="J7" s="25">
        <v>0</v>
      </c>
      <c r="K7" s="25">
        <v>0</v>
      </c>
      <c r="L7" s="25">
        <v>0</v>
      </c>
      <c r="M7" s="25">
        <v>0</v>
      </c>
    </row>
    <row r="8" spans="1:13" x14ac:dyDescent="0.2">
      <c r="B8" s="25"/>
      <c r="C8" s="25"/>
      <c r="D8" s="25"/>
      <c r="E8" s="25"/>
      <c r="F8" s="25"/>
      <c r="G8" s="25"/>
      <c r="H8" s="25"/>
      <c r="I8" s="25"/>
      <c r="J8" s="25"/>
      <c r="K8" s="25"/>
      <c r="L8" s="25"/>
      <c r="M8" s="25"/>
    </row>
    <row r="9" spans="1:13" x14ac:dyDescent="0.2">
      <c r="A9" s="1" t="s">
        <v>71</v>
      </c>
      <c r="B9" s="25">
        <f>B6+B7</f>
        <v>235000</v>
      </c>
      <c r="C9" s="25">
        <f t="shared" ref="C9:M9" si="0">C6+C7</f>
        <v>240000</v>
      </c>
      <c r="D9" s="25">
        <f t="shared" si="0"/>
        <v>110000</v>
      </c>
      <c r="E9" s="25">
        <f t="shared" si="0"/>
        <v>300000</v>
      </c>
      <c r="F9" s="25">
        <f t="shared" si="0"/>
        <v>350000</v>
      </c>
      <c r="G9" s="25">
        <f t="shared" si="0"/>
        <v>435000</v>
      </c>
      <c r="H9" s="25">
        <f t="shared" si="0"/>
        <v>420000</v>
      </c>
      <c r="I9" s="25">
        <f t="shared" si="0"/>
        <v>400000</v>
      </c>
      <c r="J9" s="25">
        <f t="shared" si="0"/>
        <v>177408</v>
      </c>
      <c r="K9" s="25">
        <f t="shared" si="0"/>
        <v>197560</v>
      </c>
      <c r="L9" s="25">
        <f t="shared" si="0"/>
        <v>190505</v>
      </c>
      <c r="M9" s="25">
        <f t="shared" si="0"/>
        <v>300000</v>
      </c>
    </row>
    <row r="10" spans="1:13" x14ac:dyDescent="0.2">
      <c r="A10" s="1"/>
      <c r="B10" s="25"/>
      <c r="C10" s="25"/>
      <c r="D10" s="25"/>
      <c r="E10" s="25"/>
      <c r="F10" s="25"/>
      <c r="G10" s="25"/>
      <c r="H10" s="25"/>
      <c r="I10" s="25"/>
      <c r="J10" s="25"/>
      <c r="K10" s="25"/>
      <c r="L10" s="25"/>
      <c r="M10" s="25"/>
    </row>
    <row r="11" spans="1:13" x14ac:dyDescent="0.2">
      <c r="A11" s="1" t="s">
        <v>82</v>
      </c>
      <c r="B11" s="25">
        <f>B3+B9</f>
        <v>610000</v>
      </c>
      <c r="C11" s="25">
        <f t="shared" ref="C11:M11" si="1">C3+C9</f>
        <v>615000</v>
      </c>
      <c r="D11" s="25">
        <f t="shared" si="1"/>
        <v>520750</v>
      </c>
      <c r="E11" s="25">
        <f t="shared" si="1"/>
        <v>747400</v>
      </c>
      <c r="F11" s="25">
        <f t="shared" si="1"/>
        <v>835400</v>
      </c>
      <c r="G11" s="25">
        <f t="shared" si="1"/>
        <v>959750</v>
      </c>
      <c r="H11" s="25">
        <f t="shared" si="1"/>
        <v>985000</v>
      </c>
      <c r="I11" s="25">
        <f t="shared" si="1"/>
        <v>1006150</v>
      </c>
      <c r="J11" s="25">
        <f t="shared" si="1"/>
        <v>826058</v>
      </c>
      <c r="K11" s="25">
        <f t="shared" si="1"/>
        <v>890060</v>
      </c>
      <c r="L11" s="25">
        <f t="shared" si="1"/>
        <v>927755</v>
      </c>
      <c r="M11" s="25">
        <f t="shared" si="1"/>
        <v>1082900</v>
      </c>
    </row>
    <row r="12" spans="1:13" x14ac:dyDescent="0.2">
      <c r="B12" s="25"/>
      <c r="C12" s="25"/>
      <c r="D12" s="25"/>
      <c r="E12" s="25"/>
      <c r="F12" s="25"/>
      <c r="G12" s="25"/>
      <c r="H12" s="25"/>
      <c r="I12" s="25"/>
      <c r="J12" s="25"/>
      <c r="K12" s="25"/>
      <c r="L12" s="25"/>
      <c r="M12" s="25"/>
    </row>
    <row r="13" spans="1:13" x14ac:dyDescent="0.2">
      <c r="A13" s="1" t="s">
        <v>72</v>
      </c>
      <c r="B13" s="25"/>
      <c r="C13" s="25"/>
      <c r="D13" s="25"/>
      <c r="E13" s="25"/>
      <c r="F13" s="25"/>
      <c r="G13" s="25"/>
      <c r="H13" s="25"/>
      <c r="I13" s="25"/>
      <c r="J13" s="25"/>
      <c r="K13" s="25"/>
      <c r="L13" s="25"/>
      <c r="M13" s="25"/>
    </row>
    <row r="14" spans="1:13" x14ac:dyDescent="0.2">
      <c r="A14" t="s">
        <v>51</v>
      </c>
      <c r="B14" s="25">
        <f>B9*0.3</f>
        <v>70500</v>
      </c>
      <c r="C14" s="25">
        <f t="shared" ref="C14:M14" si="2">C9*0.3</f>
        <v>72000</v>
      </c>
      <c r="D14" s="25">
        <f t="shared" si="2"/>
        <v>33000</v>
      </c>
      <c r="E14" s="25">
        <f t="shared" si="2"/>
        <v>90000</v>
      </c>
      <c r="F14" s="25">
        <f t="shared" si="2"/>
        <v>105000</v>
      </c>
      <c r="G14" s="25">
        <f t="shared" si="2"/>
        <v>130500</v>
      </c>
      <c r="H14" s="25">
        <f t="shared" si="2"/>
        <v>126000</v>
      </c>
      <c r="I14" s="25">
        <f t="shared" si="2"/>
        <v>120000</v>
      </c>
      <c r="J14" s="25">
        <f t="shared" si="2"/>
        <v>53222.400000000001</v>
      </c>
      <c r="K14" s="25">
        <f t="shared" si="2"/>
        <v>59268</v>
      </c>
      <c r="L14" s="25">
        <f t="shared" si="2"/>
        <v>57151.5</v>
      </c>
      <c r="M14" s="25">
        <f t="shared" si="2"/>
        <v>90000</v>
      </c>
    </row>
    <row r="15" spans="1:13" x14ac:dyDescent="0.2">
      <c r="B15" s="25"/>
      <c r="C15" s="25"/>
      <c r="D15" s="25"/>
      <c r="E15" s="25"/>
      <c r="F15" s="25"/>
      <c r="G15" s="25"/>
      <c r="H15" s="25"/>
      <c r="I15" s="25"/>
      <c r="J15" s="25"/>
      <c r="K15" s="25"/>
      <c r="L15" s="25"/>
      <c r="M15" s="25"/>
    </row>
    <row r="16" spans="1:13" x14ac:dyDescent="0.2">
      <c r="A16" s="15" t="s">
        <v>78</v>
      </c>
      <c r="B16" s="25">
        <f>B14</f>
        <v>70500</v>
      </c>
      <c r="C16" s="25">
        <f t="shared" ref="C16:M16" si="3">C14</f>
        <v>72000</v>
      </c>
      <c r="D16" s="25">
        <f t="shared" si="3"/>
        <v>33000</v>
      </c>
      <c r="E16" s="25">
        <f t="shared" si="3"/>
        <v>90000</v>
      </c>
      <c r="F16" s="25">
        <f t="shared" si="3"/>
        <v>105000</v>
      </c>
      <c r="G16" s="25">
        <f t="shared" si="3"/>
        <v>130500</v>
      </c>
      <c r="H16" s="25">
        <f t="shared" si="3"/>
        <v>126000</v>
      </c>
      <c r="I16" s="25">
        <f t="shared" si="3"/>
        <v>120000</v>
      </c>
      <c r="J16" s="25">
        <f t="shared" si="3"/>
        <v>53222.400000000001</v>
      </c>
      <c r="K16" s="25">
        <f t="shared" si="3"/>
        <v>59268</v>
      </c>
      <c r="L16" s="25">
        <f t="shared" si="3"/>
        <v>57151.5</v>
      </c>
      <c r="M16" s="25">
        <f t="shared" si="3"/>
        <v>90000</v>
      </c>
    </row>
    <row r="17" spans="1:13" x14ac:dyDescent="0.2">
      <c r="A17" s="15"/>
      <c r="B17" s="25"/>
      <c r="C17" s="25"/>
      <c r="D17" s="25"/>
      <c r="E17" s="25"/>
      <c r="F17" s="25"/>
      <c r="G17" s="25"/>
      <c r="H17" s="25"/>
      <c r="I17" s="25"/>
      <c r="J17" s="25"/>
      <c r="K17" s="25"/>
      <c r="L17" s="25"/>
      <c r="M17" s="25"/>
    </row>
    <row r="18" spans="1:13" x14ac:dyDescent="0.2">
      <c r="A18" s="1" t="s">
        <v>73</v>
      </c>
      <c r="B18" s="25"/>
      <c r="C18" s="25"/>
      <c r="D18" s="25"/>
      <c r="E18" s="25"/>
      <c r="F18" s="25"/>
      <c r="G18" s="25"/>
      <c r="H18" s="25"/>
      <c r="I18" s="25"/>
      <c r="J18" s="25"/>
      <c r="K18" s="25"/>
      <c r="L18" s="25"/>
      <c r="M18" s="25"/>
    </row>
    <row r="19" spans="1:13" x14ac:dyDescent="0.2">
      <c r="A19" s="14" t="s">
        <v>74</v>
      </c>
      <c r="B19" s="25">
        <v>9000</v>
      </c>
      <c r="C19" s="25">
        <v>9000</v>
      </c>
      <c r="D19" s="25">
        <v>9000</v>
      </c>
      <c r="E19" s="25">
        <v>9000</v>
      </c>
      <c r="F19" s="25">
        <v>9000</v>
      </c>
      <c r="G19" s="25">
        <v>9000</v>
      </c>
      <c r="H19" s="25">
        <v>9000</v>
      </c>
      <c r="I19" s="25">
        <v>9000</v>
      </c>
      <c r="J19" s="25">
        <v>9000</v>
      </c>
      <c r="K19" s="25">
        <v>9000</v>
      </c>
      <c r="L19" s="25">
        <v>9000</v>
      </c>
      <c r="M19" s="25">
        <v>9000</v>
      </c>
    </row>
    <row r="20" spans="1:13" x14ac:dyDescent="0.2">
      <c r="A20" s="14" t="s">
        <v>75</v>
      </c>
      <c r="B20" s="25">
        <v>3000</v>
      </c>
      <c r="C20" s="25">
        <v>3000</v>
      </c>
      <c r="D20" s="25">
        <v>3000</v>
      </c>
      <c r="E20" s="25">
        <v>3000</v>
      </c>
      <c r="F20" s="25">
        <v>3000</v>
      </c>
      <c r="G20" s="25">
        <v>3000</v>
      </c>
      <c r="H20" s="25">
        <v>3000</v>
      </c>
      <c r="I20" s="25">
        <v>3000</v>
      </c>
      <c r="J20" s="25">
        <v>3000</v>
      </c>
      <c r="K20" s="25">
        <v>3000</v>
      </c>
      <c r="L20" s="25">
        <v>3000</v>
      </c>
      <c r="M20" s="25">
        <v>3000</v>
      </c>
    </row>
    <row r="21" spans="1:13" x14ac:dyDescent="0.2">
      <c r="A21" s="14" t="s">
        <v>76</v>
      </c>
      <c r="B21" s="25">
        <v>500</v>
      </c>
      <c r="C21" s="25">
        <v>500</v>
      </c>
      <c r="D21" s="25">
        <v>500</v>
      </c>
      <c r="E21" s="25">
        <v>500</v>
      </c>
      <c r="F21" s="25">
        <v>500</v>
      </c>
      <c r="G21" s="25">
        <v>500</v>
      </c>
      <c r="H21" s="25">
        <v>500</v>
      </c>
      <c r="I21" s="25">
        <v>500</v>
      </c>
      <c r="J21" s="25">
        <v>500</v>
      </c>
      <c r="K21" s="25">
        <v>500</v>
      </c>
      <c r="L21" s="25">
        <v>500</v>
      </c>
      <c r="M21" s="25">
        <v>500</v>
      </c>
    </row>
    <row r="22" spans="1:13" x14ac:dyDescent="0.2">
      <c r="A22" s="14"/>
      <c r="B22" s="25"/>
      <c r="C22" s="25"/>
      <c r="D22" s="25"/>
      <c r="E22" s="25"/>
      <c r="F22" s="25"/>
      <c r="G22" s="25"/>
      <c r="H22" s="25"/>
      <c r="I22" s="25"/>
      <c r="J22" s="25"/>
      <c r="K22" s="25"/>
      <c r="L22" s="25"/>
      <c r="M22" s="25"/>
    </row>
    <row r="23" spans="1:13" x14ac:dyDescent="0.2">
      <c r="A23" s="15" t="s">
        <v>77</v>
      </c>
      <c r="B23" s="25">
        <f>SUM(B19:B21)</f>
        <v>12500</v>
      </c>
      <c r="C23" s="25">
        <f t="shared" ref="C23:M23" si="4">SUM(C19:C21)</f>
        <v>12500</v>
      </c>
      <c r="D23" s="25">
        <f t="shared" si="4"/>
        <v>12500</v>
      </c>
      <c r="E23" s="25">
        <f t="shared" si="4"/>
        <v>12500</v>
      </c>
      <c r="F23" s="25">
        <f t="shared" si="4"/>
        <v>12500</v>
      </c>
      <c r="G23" s="25">
        <f t="shared" si="4"/>
        <v>12500</v>
      </c>
      <c r="H23" s="25">
        <f t="shared" si="4"/>
        <v>12500</v>
      </c>
      <c r="I23" s="25">
        <f t="shared" si="4"/>
        <v>12500</v>
      </c>
      <c r="J23" s="25">
        <f t="shared" si="4"/>
        <v>12500</v>
      </c>
      <c r="K23" s="25">
        <f t="shared" si="4"/>
        <v>12500</v>
      </c>
      <c r="L23" s="25">
        <f t="shared" si="4"/>
        <v>12500</v>
      </c>
      <c r="M23" s="25">
        <f t="shared" si="4"/>
        <v>12500</v>
      </c>
    </row>
    <row r="24" spans="1:13" x14ac:dyDescent="0.2">
      <c r="B24" s="25"/>
      <c r="C24" s="25"/>
      <c r="D24" s="25"/>
      <c r="E24" s="25"/>
      <c r="F24" s="25"/>
      <c r="G24" s="25"/>
      <c r="H24" s="25"/>
      <c r="I24" s="25"/>
      <c r="J24" s="25"/>
      <c r="K24" s="25"/>
      <c r="L24" s="25"/>
      <c r="M24" s="25"/>
    </row>
    <row r="25" spans="1:13" x14ac:dyDescent="0.2">
      <c r="B25" s="25"/>
      <c r="C25" s="25"/>
      <c r="D25" s="25"/>
      <c r="E25" s="25"/>
      <c r="F25" s="25"/>
      <c r="G25" s="25"/>
      <c r="H25" s="25"/>
      <c r="I25" s="25"/>
      <c r="J25" s="25"/>
      <c r="K25" s="25"/>
      <c r="L25" s="25"/>
      <c r="M25" s="25"/>
    </row>
    <row r="26" spans="1:13" x14ac:dyDescent="0.2">
      <c r="A26" s="1" t="s">
        <v>79</v>
      </c>
      <c r="B26" s="25">
        <f>B16+B23</f>
        <v>83000</v>
      </c>
      <c r="C26" s="25">
        <f t="shared" ref="C26:M26" si="5">C16+C23</f>
        <v>84500</v>
      </c>
      <c r="D26" s="25">
        <f t="shared" si="5"/>
        <v>45500</v>
      </c>
      <c r="E26" s="25">
        <f t="shared" si="5"/>
        <v>102500</v>
      </c>
      <c r="F26" s="25">
        <f t="shared" si="5"/>
        <v>117500</v>
      </c>
      <c r="G26" s="25">
        <f t="shared" si="5"/>
        <v>143000</v>
      </c>
      <c r="H26" s="25">
        <f t="shared" si="5"/>
        <v>138500</v>
      </c>
      <c r="I26" s="25">
        <f t="shared" si="5"/>
        <v>132500</v>
      </c>
      <c r="J26" s="25">
        <f t="shared" si="5"/>
        <v>65722.399999999994</v>
      </c>
      <c r="K26" s="25">
        <f t="shared" si="5"/>
        <v>71768</v>
      </c>
      <c r="L26" s="25">
        <f t="shared" si="5"/>
        <v>69651.5</v>
      </c>
      <c r="M26" s="25">
        <f t="shared" si="5"/>
        <v>102500</v>
      </c>
    </row>
    <row r="27" spans="1:13" x14ac:dyDescent="0.2">
      <c r="B27" s="25"/>
      <c r="C27" s="25"/>
      <c r="D27" s="25"/>
      <c r="E27" s="25"/>
      <c r="F27" s="25"/>
      <c r="G27" s="25"/>
      <c r="H27" s="25"/>
      <c r="I27" s="25"/>
      <c r="J27" s="25"/>
      <c r="K27" s="25"/>
      <c r="L27" s="25"/>
      <c r="M27" s="25"/>
    </row>
    <row r="28" spans="1:13" x14ac:dyDescent="0.2">
      <c r="A28" t="s">
        <v>80</v>
      </c>
      <c r="B28" s="25">
        <f>B9</f>
        <v>235000</v>
      </c>
      <c r="C28" s="25">
        <f t="shared" ref="C28:M28" si="6">C9</f>
        <v>240000</v>
      </c>
      <c r="D28" s="25">
        <f t="shared" si="6"/>
        <v>110000</v>
      </c>
      <c r="E28" s="25">
        <f t="shared" si="6"/>
        <v>300000</v>
      </c>
      <c r="F28" s="25">
        <f t="shared" si="6"/>
        <v>350000</v>
      </c>
      <c r="G28" s="25">
        <f t="shared" si="6"/>
        <v>435000</v>
      </c>
      <c r="H28" s="25">
        <f t="shared" si="6"/>
        <v>420000</v>
      </c>
      <c r="I28" s="25">
        <f t="shared" si="6"/>
        <v>400000</v>
      </c>
      <c r="J28" s="25">
        <f t="shared" si="6"/>
        <v>177408</v>
      </c>
      <c r="K28" s="25">
        <f t="shared" si="6"/>
        <v>197560</v>
      </c>
      <c r="L28" s="25">
        <f t="shared" si="6"/>
        <v>190505</v>
      </c>
      <c r="M28" s="25">
        <f t="shared" si="6"/>
        <v>300000</v>
      </c>
    </row>
    <row r="29" spans="1:13" x14ac:dyDescent="0.2">
      <c r="A29" t="s">
        <v>81</v>
      </c>
      <c r="B29" s="25">
        <f>B26</f>
        <v>83000</v>
      </c>
      <c r="C29" s="25">
        <f t="shared" ref="C29:M29" si="7">C26</f>
        <v>84500</v>
      </c>
      <c r="D29" s="25">
        <f t="shared" si="7"/>
        <v>45500</v>
      </c>
      <c r="E29" s="25">
        <f t="shared" si="7"/>
        <v>102500</v>
      </c>
      <c r="F29" s="25">
        <f t="shared" si="7"/>
        <v>117500</v>
      </c>
      <c r="G29" s="25">
        <f t="shared" si="7"/>
        <v>143000</v>
      </c>
      <c r="H29" s="25">
        <f t="shared" si="7"/>
        <v>138500</v>
      </c>
      <c r="I29" s="25">
        <f t="shared" si="7"/>
        <v>132500</v>
      </c>
      <c r="J29" s="25">
        <f t="shared" si="7"/>
        <v>65722.399999999994</v>
      </c>
      <c r="K29" s="25">
        <f t="shared" si="7"/>
        <v>71768</v>
      </c>
      <c r="L29" s="25">
        <f t="shared" si="7"/>
        <v>69651.5</v>
      </c>
      <c r="M29" s="25">
        <f t="shared" si="7"/>
        <v>102500</v>
      </c>
    </row>
    <row r="30" spans="1:13" x14ac:dyDescent="0.2">
      <c r="B30" s="25"/>
      <c r="C30" s="25"/>
      <c r="D30" s="25"/>
      <c r="E30" s="25"/>
      <c r="F30" s="25"/>
      <c r="G30" s="25"/>
      <c r="H30" s="25"/>
      <c r="I30" s="25"/>
      <c r="J30" s="25"/>
      <c r="K30" s="25"/>
      <c r="L30" s="25"/>
      <c r="M30" s="25"/>
    </row>
    <row r="31" spans="1:13" x14ac:dyDescent="0.2">
      <c r="A31" s="1" t="s">
        <v>84</v>
      </c>
      <c r="B31" s="25">
        <f>B28-B29</f>
        <v>152000</v>
      </c>
      <c r="C31" s="25">
        <f t="shared" ref="C31:M31" si="8">C28-C29</f>
        <v>155500</v>
      </c>
      <c r="D31" s="25">
        <f t="shared" si="8"/>
        <v>64500</v>
      </c>
      <c r="E31" s="25">
        <f t="shared" si="8"/>
        <v>197500</v>
      </c>
      <c r="F31" s="25">
        <f t="shared" si="8"/>
        <v>232500</v>
      </c>
      <c r="G31" s="25">
        <f t="shared" si="8"/>
        <v>292000</v>
      </c>
      <c r="H31" s="25">
        <f t="shared" si="8"/>
        <v>281500</v>
      </c>
      <c r="I31" s="25">
        <f t="shared" si="8"/>
        <v>267500</v>
      </c>
      <c r="J31" s="25">
        <f t="shared" si="8"/>
        <v>111685.6</v>
      </c>
      <c r="K31" s="25">
        <f t="shared" si="8"/>
        <v>125792</v>
      </c>
      <c r="L31" s="25">
        <f t="shared" si="8"/>
        <v>120853.5</v>
      </c>
      <c r="M31" s="25">
        <f t="shared" si="8"/>
        <v>197500</v>
      </c>
    </row>
    <row r="32" spans="1:13" x14ac:dyDescent="0.2">
      <c r="A32" t="s">
        <v>85</v>
      </c>
      <c r="B32" s="25">
        <v>20000</v>
      </c>
      <c r="C32" s="25">
        <v>25000</v>
      </c>
      <c r="D32" s="25">
        <v>28000</v>
      </c>
      <c r="E32" s="25">
        <v>50000</v>
      </c>
      <c r="F32" s="25">
        <v>55000</v>
      </c>
      <c r="G32" s="25">
        <v>65000</v>
      </c>
      <c r="H32" s="25">
        <v>67000</v>
      </c>
      <c r="I32" s="25">
        <v>75000</v>
      </c>
      <c r="J32" s="25">
        <v>73303</v>
      </c>
      <c r="K32" s="25">
        <v>73575</v>
      </c>
      <c r="L32" s="25">
        <v>80616</v>
      </c>
      <c r="M32" s="25">
        <v>100000</v>
      </c>
    </row>
    <row r="33" spans="1:13" x14ac:dyDescent="0.2">
      <c r="A33" t="s">
        <v>86</v>
      </c>
      <c r="B33" s="25">
        <f>B31-B32</f>
        <v>132000</v>
      </c>
      <c r="C33" s="25">
        <f t="shared" ref="C33:L33" si="9">C31-C32</f>
        <v>130500</v>
      </c>
      <c r="D33" s="25">
        <f t="shared" si="9"/>
        <v>36500</v>
      </c>
      <c r="E33" s="25">
        <f t="shared" si="9"/>
        <v>147500</v>
      </c>
      <c r="F33" s="25">
        <f t="shared" si="9"/>
        <v>177500</v>
      </c>
      <c r="G33" s="25">
        <f t="shared" si="9"/>
        <v>227000</v>
      </c>
      <c r="H33" s="25">
        <f t="shared" si="9"/>
        <v>214500</v>
      </c>
      <c r="I33" s="25">
        <f t="shared" si="9"/>
        <v>192500</v>
      </c>
      <c r="J33" s="25">
        <f t="shared" si="9"/>
        <v>38382.600000000006</v>
      </c>
      <c r="K33" s="25">
        <f t="shared" si="9"/>
        <v>52217</v>
      </c>
      <c r="L33" s="25">
        <f t="shared" si="9"/>
        <v>40237.5</v>
      </c>
      <c r="M33" s="25">
        <f>M31-M32</f>
        <v>97500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M33"/>
  <sheetViews>
    <sheetView zoomScale="50" zoomScaleNormal="50" workbookViewId="0">
      <selection activeCell="O24" sqref="O24"/>
    </sheetView>
  </sheetViews>
  <sheetFormatPr defaultColWidth="10.6015625" defaultRowHeight="15" x14ac:dyDescent="0.2"/>
  <cols>
    <col min="1" max="1" width="36.62109375" customWidth="1"/>
    <col min="2" max="2" width="19.234375" customWidth="1"/>
    <col min="3" max="3" width="14.796875" customWidth="1"/>
    <col min="4" max="4" width="16.15234375" customWidth="1"/>
    <col min="5" max="5" width="16.76953125" customWidth="1"/>
    <col min="6" max="6" width="18.125" customWidth="1"/>
    <col min="7" max="7" width="15.53515625" customWidth="1"/>
    <col min="8" max="8" width="19.234375" customWidth="1"/>
    <col min="9" max="9" width="17.38671875" customWidth="1"/>
    <col min="10" max="10" width="17.26171875" customWidth="1"/>
    <col min="11" max="11" width="14.42578125" customWidth="1"/>
    <col min="12" max="12" width="15.04296875" customWidth="1"/>
    <col min="13" max="13" width="16.02734375" customWidth="1"/>
  </cols>
  <sheetData>
    <row r="1" spans="1:13" x14ac:dyDescent="0.2">
      <c r="A1" t="s">
        <v>5</v>
      </c>
    </row>
    <row r="2" spans="1:13" x14ac:dyDescent="0.2">
      <c r="B2" s="24" t="s">
        <v>10</v>
      </c>
      <c r="C2" s="24" t="s">
        <v>11</v>
      </c>
      <c r="D2" s="24" t="s">
        <v>12</v>
      </c>
      <c r="E2" s="24" t="s">
        <v>13</v>
      </c>
      <c r="F2" s="24" t="s">
        <v>14</v>
      </c>
      <c r="G2" s="24" t="s">
        <v>15</v>
      </c>
      <c r="H2" s="24" t="s">
        <v>16</v>
      </c>
      <c r="I2" s="24" t="s">
        <v>17</v>
      </c>
      <c r="J2" s="24" t="s">
        <v>18</v>
      </c>
      <c r="K2" s="24" t="s">
        <v>19</v>
      </c>
      <c r="L2" s="24" t="s">
        <v>20</v>
      </c>
      <c r="M2" s="24" t="s">
        <v>21</v>
      </c>
    </row>
    <row r="3" spans="1:13" x14ac:dyDescent="0.2">
      <c r="A3" s="1" t="s">
        <v>67</v>
      </c>
      <c r="B3" s="25">
        <v>878250</v>
      </c>
      <c r="C3" s="25">
        <v>878250</v>
      </c>
      <c r="D3" s="25">
        <v>920035</v>
      </c>
      <c r="E3" s="25">
        <v>962860</v>
      </c>
      <c r="F3" s="25">
        <v>1006725</v>
      </c>
      <c r="G3" s="25">
        <v>1052150</v>
      </c>
      <c r="H3" s="25">
        <v>1099135</v>
      </c>
      <c r="I3" s="25">
        <v>1147160</v>
      </c>
      <c r="J3" s="25">
        <v>1196225</v>
      </c>
      <c r="K3" s="25">
        <v>1246850</v>
      </c>
      <c r="L3" s="25">
        <v>1299035</v>
      </c>
      <c r="M3" s="25">
        <v>1352260</v>
      </c>
    </row>
    <row r="4" spans="1:13" x14ac:dyDescent="0.2">
      <c r="B4" s="25"/>
      <c r="C4" s="25"/>
      <c r="D4" s="25"/>
      <c r="E4" s="25"/>
      <c r="F4" s="25"/>
      <c r="G4" s="25"/>
      <c r="H4" s="25"/>
      <c r="I4" s="25"/>
      <c r="J4" s="25"/>
      <c r="K4" s="25"/>
      <c r="L4" s="25"/>
      <c r="M4" s="25"/>
    </row>
    <row r="5" spans="1:13" x14ac:dyDescent="0.2">
      <c r="A5" s="1" t="s">
        <v>70</v>
      </c>
      <c r="B5" s="25"/>
      <c r="C5" s="25"/>
      <c r="D5" s="25"/>
      <c r="E5" s="25"/>
      <c r="F5" s="25"/>
      <c r="G5" s="25"/>
      <c r="H5" s="25"/>
      <c r="I5" s="25"/>
      <c r="J5" s="25"/>
      <c r="K5" s="25"/>
      <c r="L5" s="25"/>
      <c r="M5" s="25"/>
    </row>
    <row r="6" spans="1:13" x14ac:dyDescent="0.2">
      <c r="A6" t="s">
        <v>69</v>
      </c>
      <c r="B6" s="25">
        <v>300000</v>
      </c>
      <c r="C6" s="25">
        <v>600000</v>
      </c>
      <c r="D6" s="25">
        <v>656000</v>
      </c>
      <c r="E6" s="25">
        <v>450000</v>
      </c>
      <c r="F6" s="25">
        <v>335000</v>
      </c>
      <c r="G6" s="25">
        <v>289000</v>
      </c>
      <c r="H6" s="25">
        <v>192000</v>
      </c>
      <c r="I6" s="25">
        <v>350000</v>
      </c>
      <c r="J6" s="25">
        <v>355000</v>
      </c>
      <c r="K6" s="25">
        <v>367000</v>
      </c>
      <c r="L6" s="25">
        <v>400000</v>
      </c>
      <c r="M6" s="25">
        <v>400000</v>
      </c>
    </row>
    <row r="7" spans="1:13" x14ac:dyDescent="0.2">
      <c r="A7" t="s">
        <v>68</v>
      </c>
      <c r="B7" s="25">
        <v>0</v>
      </c>
      <c r="C7" s="25">
        <v>0</v>
      </c>
      <c r="D7" s="25">
        <v>0</v>
      </c>
      <c r="E7" s="25">
        <v>0</v>
      </c>
      <c r="F7" s="25">
        <v>0</v>
      </c>
      <c r="G7" s="25">
        <v>0</v>
      </c>
      <c r="H7" s="25">
        <v>0</v>
      </c>
      <c r="I7" s="25">
        <v>0</v>
      </c>
      <c r="J7" s="25">
        <v>0</v>
      </c>
      <c r="K7" s="25">
        <v>0</v>
      </c>
      <c r="L7" s="25">
        <v>0</v>
      </c>
      <c r="M7" s="25">
        <v>0</v>
      </c>
    </row>
    <row r="8" spans="1:13" x14ac:dyDescent="0.2">
      <c r="B8" s="25"/>
      <c r="C8" s="25"/>
      <c r="D8" s="25"/>
      <c r="E8" s="25"/>
      <c r="F8" s="25"/>
      <c r="G8" s="25"/>
      <c r="H8" s="25"/>
      <c r="I8" s="25"/>
      <c r="J8" s="25"/>
      <c r="K8" s="25"/>
      <c r="L8" s="25"/>
      <c r="M8" s="25"/>
    </row>
    <row r="9" spans="1:13" x14ac:dyDescent="0.2">
      <c r="A9" s="1" t="s">
        <v>71</v>
      </c>
      <c r="B9" s="25">
        <f>B6+B7</f>
        <v>300000</v>
      </c>
      <c r="C9" s="25">
        <f t="shared" ref="C9:M9" si="0">C6+C7</f>
        <v>600000</v>
      </c>
      <c r="D9" s="25">
        <f t="shared" si="0"/>
        <v>656000</v>
      </c>
      <c r="E9" s="25">
        <f t="shared" si="0"/>
        <v>450000</v>
      </c>
      <c r="F9" s="25">
        <f t="shared" si="0"/>
        <v>335000</v>
      </c>
      <c r="G9" s="25">
        <f t="shared" si="0"/>
        <v>289000</v>
      </c>
      <c r="H9" s="25">
        <f t="shared" si="0"/>
        <v>192000</v>
      </c>
      <c r="I9" s="25">
        <f t="shared" si="0"/>
        <v>350000</v>
      </c>
      <c r="J9" s="25">
        <f t="shared" si="0"/>
        <v>355000</v>
      </c>
      <c r="K9" s="25">
        <f t="shared" si="0"/>
        <v>367000</v>
      </c>
      <c r="L9" s="25">
        <f t="shared" si="0"/>
        <v>400000</v>
      </c>
      <c r="M9" s="25">
        <f t="shared" si="0"/>
        <v>400000</v>
      </c>
    </row>
    <row r="10" spans="1:13" x14ac:dyDescent="0.2">
      <c r="A10" s="1"/>
      <c r="B10" s="25"/>
      <c r="C10" s="25"/>
      <c r="D10" s="25"/>
      <c r="E10" s="25"/>
      <c r="F10" s="25"/>
      <c r="G10" s="25"/>
      <c r="H10" s="25"/>
      <c r="I10" s="25"/>
      <c r="J10" s="25"/>
      <c r="K10" s="25"/>
      <c r="L10" s="25"/>
      <c r="M10" s="25"/>
    </row>
    <row r="11" spans="1:13" x14ac:dyDescent="0.2">
      <c r="A11" s="1" t="s">
        <v>82</v>
      </c>
      <c r="B11" s="25">
        <f>B3+B9</f>
        <v>1178250</v>
      </c>
      <c r="C11" s="25">
        <f t="shared" ref="C11:M11" si="1">C3+C9</f>
        <v>1478250</v>
      </c>
      <c r="D11" s="25">
        <f t="shared" si="1"/>
        <v>1576035</v>
      </c>
      <c r="E11" s="25">
        <f t="shared" si="1"/>
        <v>1412860</v>
      </c>
      <c r="F11" s="25">
        <f t="shared" si="1"/>
        <v>1341725</v>
      </c>
      <c r="G11" s="25">
        <f t="shared" si="1"/>
        <v>1341150</v>
      </c>
      <c r="H11" s="25">
        <f t="shared" si="1"/>
        <v>1291135</v>
      </c>
      <c r="I11" s="25">
        <f t="shared" si="1"/>
        <v>1497160</v>
      </c>
      <c r="J11" s="25">
        <f t="shared" si="1"/>
        <v>1551225</v>
      </c>
      <c r="K11" s="25">
        <f t="shared" si="1"/>
        <v>1613850</v>
      </c>
      <c r="L11" s="25">
        <f t="shared" si="1"/>
        <v>1699035</v>
      </c>
      <c r="M11" s="25">
        <f t="shared" si="1"/>
        <v>1752260</v>
      </c>
    </row>
    <row r="12" spans="1:13" x14ac:dyDescent="0.2">
      <c r="B12" s="25"/>
      <c r="C12" s="25"/>
      <c r="D12" s="25"/>
      <c r="E12" s="25"/>
      <c r="F12" s="25"/>
      <c r="G12" s="25"/>
      <c r="H12" s="25"/>
      <c r="I12" s="25"/>
      <c r="J12" s="25"/>
      <c r="K12" s="25"/>
      <c r="L12" s="25"/>
      <c r="M12" s="25"/>
    </row>
    <row r="13" spans="1:13" x14ac:dyDescent="0.2">
      <c r="A13" s="1" t="s">
        <v>72</v>
      </c>
      <c r="B13" s="25"/>
      <c r="C13" s="25"/>
      <c r="D13" s="25"/>
      <c r="E13" s="25"/>
      <c r="F13" s="25"/>
      <c r="G13" s="25"/>
      <c r="H13" s="25"/>
      <c r="I13" s="25"/>
      <c r="J13" s="25"/>
      <c r="K13" s="25"/>
      <c r="L13" s="25"/>
      <c r="M13" s="25"/>
    </row>
    <row r="14" spans="1:13" x14ac:dyDescent="0.2">
      <c r="A14" t="s">
        <v>51</v>
      </c>
      <c r="B14" s="25">
        <f>B9*0.3</f>
        <v>90000</v>
      </c>
      <c r="C14" s="25">
        <f t="shared" ref="C14:M14" si="2">C9*0.3</f>
        <v>180000</v>
      </c>
      <c r="D14" s="25">
        <f t="shared" si="2"/>
        <v>196800</v>
      </c>
      <c r="E14" s="25">
        <f t="shared" si="2"/>
        <v>135000</v>
      </c>
      <c r="F14" s="25">
        <f t="shared" si="2"/>
        <v>100500</v>
      </c>
      <c r="G14" s="25">
        <f t="shared" si="2"/>
        <v>86700</v>
      </c>
      <c r="H14" s="25">
        <f t="shared" si="2"/>
        <v>57600</v>
      </c>
      <c r="I14" s="25">
        <f t="shared" si="2"/>
        <v>105000</v>
      </c>
      <c r="J14" s="25">
        <f t="shared" si="2"/>
        <v>106500</v>
      </c>
      <c r="K14" s="25">
        <f t="shared" si="2"/>
        <v>110100</v>
      </c>
      <c r="L14" s="25">
        <f t="shared" si="2"/>
        <v>120000</v>
      </c>
      <c r="M14" s="25">
        <f t="shared" si="2"/>
        <v>120000</v>
      </c>
    </row>
    <row r="15" spans="1:13" x14ac:dyDescent="0.2">
      <c r="B15" s="25"/>
      <c r="C15" s="25"/>
      <c r="D15" s="25"/>
      <c r="E15" s="25"/>
      <c r="F15" s="25"/>
      <c r="G15" s="25"/>
      <c r="H15" s="25"/>
      <c r="I15" s="25"/>
      <c r="J15" s="25"/>
      <c r="K15" s="25"/>
      <c r="L15" s="25"/>
      <c r="M15" s="25"/>
    </row>
    <row r="16" spans="1:13" x14ac:dyDescent="0.2">
      <c r="A16" s="15" t="s">
        <v>78</v>
      </c>
      <c r="B16" s="25">
        <f>B14</f>
        <v>90000</v>
      </c>
      <c r="C16" s="25">
        <f t="shared" ref="C16:M16" si="3">C14</f>
        <v>180000</v>
      </c>
      <c r="D16" s="25">
        <f t="shared" si="3"/>
        <v>196800</v>
      </c>
      <c r="E16" s="25">
        <f t="shared" si="3"/>
        <v>135000</v>
      </c>
      <c r="F16" s="25">
        <f t="shared" si="3"/>
        <v>100500</v>
      </c>
      <c r="G16" s="25">
        <f t="shared" si="3"/>
        <v>86700</v>
      </c>
      <c r="H16" s="25">
        <f t="shared" si="3"/>
        <v>57600</v>
      </c>
      <c r="I16" s="25">
        <f t="shared" si="3"/>
        <v>105000</v>
      </c>
      <c r="J16" s="25">
        <f t="shared" si="3"/>
        <v>106500</v>
      </c>
      <c r="K16" s="25">
        <f t="shared" si="3"/>
        <v>110100</v>
      </c>
      <c r="L16" s="25">
        <f t="shared" si="3"/>
        <v>120000</v>
      </c>
      <c r="M16" s="25">
        <f t="shared" si="3"/>
        <v>120000</v>
      </c>
    </row>
    <row r="17" spans="1:13" x14ac:dyDescent="0.2">
      <c r="A17" s="15"/>
      <c r="B17" s="25"/>
      <c r="C17" s="25"/>
      <c r="D17" s="25"/>
      <c r="E17" s="25"/>
      <c r="F17" s="25"/>
      <c r="G17" s="25"/>
      <c r="H17" s="25"/>
      <c r="I17" s="25"/>
      <c r="J17" s="25"/>
      <c r="K17" s="25"/>
      <c r="L17" s="25"/>
      <c r="M17" s="25"/>
    </row>
    <row r="18" spans="1:13" x14ac:dyDescent="0.2">
      <c r="A18" s="1" t="s">
        <v>73</v>
      </c>
      <c r="B18" s="25"/>
      <c r="C18" s="25"/>
      <c r="D18" s="25"/>
      <c r="E18" s="25"/>
      <c r="F18" s="25"/>
      <c r="G18" s="25"/>
      <c r="H18" s="25"/>
      <c r="I18" s="25"/>
      <c r="J18" s="25"/>
      <c r="K18" s="25"/>
      <c r="L18" s="25"/>
      <c r="M18" s="25"/>
    </row>
    <row r="19" spans="1:13" x14ac:dyDescent="0.2">
      <c r="A19" s="14" t="s">
        <v>74</v>
      </c>
      <c r="B19" s="25">
        <v>9000</v>
      </c>
      <c r="C19" s="25">
        <v>9000</v>
      </c>
      <c r="D19" s="25">
        <v>9000</v>
      </c>
      <c r="E19" s="25">
        <v>9000</v>
      </c>
      <c r="F19" s="25">
        <v>9000</v>
      </c>
      <c r="G19" s="25">
        <v>9000</v>
      </c>
      <c r="H19" s="25">
        <v>9000</v>
      </c>
      <c r="I19" s="25">
        <v>9000</v>
      </c>
      <c r="J19" s="25">
        <v>9000</v>
      </c>
      <c r="K19" s="25">
        <v>9000</v>
      </c>
      <c r="L19" s="25">
        <v>9000</v>
      </c>
      <c r="M19" s="25">
        <v>9000</v>
      </c>
    </row>
    <row r="20" spans="1:13" x14ac:dyDescent="0.2">
      <c r="A20" s="14" t="s">
        <v>75</v>
      </c>
      <c r="B20" s="25">
        <v>3000</v>
      </c>
      <c r="C20" s="25">
        <v>3000</v>
      </c>
      <c r="D20" s="25">
        <v>3000</v>
      </c>
      <c r="E20" s="25">
        <v>3000</v>
      </c>
      <c r="F20" s="25">
        <v>3000</v>
      </c>
      <c r="G20" s="25">
        <v>3000</v>
      </c>
      <c r="H20" s="25">
        <v>3000</v>
      </c>
      <c r="I20" s="25">
        <v>3000</v>
      </c>
      <c r="J20" s="25">
        <v>3000</v>
      </c>
      <c r="K20" s="25">
        <v>3000</v>
      </c>
      <c r="L20" s="25">
        <v>3000</v>
      </c>
      <c r="M20" s="25">
        <v>3000</v>
      </c>
    </row>
    <row r="21" spans="1:13" x14ac:dyDescent="0.2">
      <c r="A21" s="14" t="s">
        <v>76</v>
      </c>
      <c r="B21" s="25">
        <v>500</v>
      </c>
      <c r="C21" s="25">
        <v>500</v>
      </c>
      <c r="D21" s="25">
        <v>500</v>
      </c>
      <c r="E21" s="25">
        <v>500</v>
      </c>
      <c r="F21" s="25">
        <v>500</v>
      </c>
      <c r="G21" s="25">
        <v>500</v>
      </c>
      <c r="H21" s="25">
        <v>500</v>
      </c>
      <c r="I21" s="25">
        <v>500</v>
      </c>
      <c r="J21" s="25">
        <v>500</v>
      </c>
      <c r="K21" s="25">
        <v>500</v>
      </c>
      <c r="L21" s="25">
        <v>500</v>
      </c>
      <c r="M21" s="25">
        <v>500</v>
      </c>
    </row>
    <row r="22" spans="1:13" x14ac:dyDescent="0.2">
      <c r="A22" s="14"/>
      <c r="B22" s="25"/>
      <c r="C22" s="25"/>
      <c r="D22" s="25"/>
      <c r="E22" s="25"/>
      <c r="F22" s="25"/>
      <c r="G22" s="25"/>
      <c r="H22" s="25"/>
      <c r="I22" s="25"/>
      <c r="J22" s="25"/>
      <c r="K22" s="25"/>
      <c r="L22" s="25"/>
      <c r="M22" s="25"/>
    </row>
    <row r="23" spans="1:13" x14ac:dyDescent="0.2">
      <c r="A23" s="15" t="s">
        <v>77</v>
      </c>
      <c r="B23" s="25">
        <f>SUM(B19:B21)</f>
        <v>12500</v>
      </c>
      <c r="C23" s="25">
        <f t="shared" ref="C23:M23" si="4">SUM(C19:C21)</f>
        <v>12500</v>
      </c>
      <c r="D23" s="25">
        <f t="shared" si="4"/>
        <v>12500</v>
      </c>
      <c r="E23" s="25">
        <f t="shared" si="4"/>
        <v>12500</v>
      </c>
      <c r="F23" s="25">
        <f t="shared" si="4"/>
        <v>12500</v>
      </c>
      <c r="G23" s="25">
        <f t="shared" si="4"/>
        <v>12500</v>
      </c>
      <c r="H23" s="25">
        <f t="shared" si="4"/>
        <v>12500</v>
      </c>
      <c r="I23" s="25">
        <f t="shared" si="4"/>
        <v>12500</v>
      </c>
      <c r="J23" s="25">
        <f t="shared" si="4"/>
        <v>12500</v>
      </c>
      <c r="K23" s="25">
        <f t="shared" si="4"/>
        <v>12500</v>
      </c>
      <c r="L23" s="25">
        <f t="shared" si="4"/>
        <v>12500</v>
      </c>
      <c r="M23" s="25">
        <f t="shared" si="4"/>
        <v>12500</v>
      </c>
    </row>
    <row r="24" spans="1:13" x14ac:dyDescent="0.2">
      <c r="B24" s="25"/>
      <c r="C24" s="25"/>
      <c r="D24" s="25"/>
      <c r="E24" s="25"/>
      <c r="F24" s="25"/>
      <c r="G24" s="25"/>
      <c r="H24" s="25"/>
      <c r="I24" s="25"/>
      <c r="J24" s="25"/>
      <c r="K24" s="25"/>
      <c r="L24" s="25"/>
      <c r="M24" s="25"/>
    </row>
    <row r="25" spans="1:13" x14ac:dyDescent="0.2">
      <c r="B25" s="25"/>
      <c r="C25" s="25"/>
      <c r="D25" s="25"/>
      <c r="E25" s="25"/>
      <c r="F25" s="25"/>
      <c r="G25" s="25"/>
      <c r="H25" s="25"/>
      <c r="I25" s="25"/>
      <c r="J25" s="25"/>
      <c r="K25" s="25"/>
      <c r="L25" s="25"/>
      <c r="M25" s="25"/>
    </row>
    <row r="26" spans="1:13" x14ac:dyDescent="0.2">
      <c r="A26" s="1" t="s">
        <v>79</v>
      </c>
      <c r="B26" s="25">
        <f>B16+B23</f>
        <v>102500</v>
      </c>
      <c r="C26" s="25">
        <f t="shared" ref="C26:M26" si="5">C16+C23</f>
        <v>192500</v>
      </c>
      <c r="D26" s="25">
        <f t="shared" si="5"/>
        <v>209300</v>
      </c>
      <c r="E26" s="25">
        <f t="shared" si="5"/>
        <v>147500</v>
      </c>
      <c r="F26" s="25">
        <f t="shared" si="5"/>
        <v>113000</v>
      </c>
      <c r="G26" s="25">
        <f t="shared" si="5"/>
        <v>99200</v>
      </c>
      <c r="H26" s="25">
        <f t="shared" si="5"/>
        <v>70100</v>
      </c>
      <c r="I26" s="25">
        <f t="shared" si="5"/>
        <v>117500</v>
      </c>
      <c r="J26" s="25">
        <f t="shared" si="5"/>
        <v>119000</v>
      </c>
      <c r="K26" s="25">
        <f t="shared" si="5"/>
        <v>122600</v>
      </c>
      <c r="L26" s="25">
        <f t="shared" si="5"/>
        <v>132500</v>
      </c>
      <c r="M26" s="25">
        <f t="shared" si="5"/>
        <v>132500</v>
      </c>
    </row>
    <row r="27" spans="1:13" x14ac:dyDescent="0.2">
      <c r="B27" s="25"/>
      <c r="C27" s="25"/>
      <c r="D27" s="25"/>
      <c r="E27" s="25"/>
      <c r="F27" s="25"/>
      <c r="G27" s="25"/>
      <c r="H27" s="25"/>
      <c r="I27" s="25"/>
      <c r="J27" s="25"/>
      <c r="K27" s="25"/>
      <c r="L27" s="25"/>
      <c r="M27" s="25"/>
    </row>
    <row r="28" spans="1:13" x14ac:dyDescent="0.2">
      <c r="A28" t="s">
        <v>80</v>
      </c>
      <c r="B28" s="25">
        <f>B9</f>
        <v>300000</v>
      </c>
      <c r="C28" s="25">
        <f t="shared" ref="C28:M28" si="6">C9</f>
        <v>600000</v>
      </c>
      <c r="D28" s="25">
        <f t="shared" si="6"/>
        <v>656000</v>
      </c>
      <c r="E28" s="25">
        <f t="shared" si="6"/>
        <v>450000</v>
      </c>
      <c r="F28" s="25">
        <f t="shared" si="6"/>
        <v>335000</v>
      </c>
      <c r="G28" s="25">
        <f t="shared" si="6"/>
        <v>289000</v>
      </c>
      <c r="H28" s="25">
        <f t="shared" si="6"/>
        <v>192000</v>
      </c>
      <c r="I28" s="25">
        <f t="shared" si="6"/>
        <v>350000</v>
      </c>
      <c r="J28" s="25">
        <f t="shared" si="6"/>
        <v>355000</v>
      </c>
      <c r="K28" s="25">
        <f t="shared" si="6"/>
        <v>367000</v>
      </c>
      <c r="L28" s="25">
        <f t="shared" si="6"/>
        <v>400000</v>
      </c>
      <c r="M28" s="25">
        <f t="shared" si="6"/>
        <v>400000</v>
      </c>
    </row>
    <row r="29" spans="1:13" x14ac:dyDescent="0.2">
      <c r="A29" t="s">
        <v>81</v>
      </c>
      <c r="B29" s="25">
        <f>B26</f>
        <v>102500</v>
      </c>
      <c r="C29" s="25">
        <f t="shared" ref="C29:M29" si="7">C26</f>
        <v>192500</v>
      </c>
      <c r="D29" s="25">
        <f t="shared" si="7"/>
        <v>209300</v>
      </c>
      <c r="E29" s="25">
        <f t="shared" si="7"/>
        <v>147500</v>
      </c>
      <c r="F29" s="25">
        <f t="shared" si="7"/>
        <v>113000</v>
      </c>
      <c r="G29" s="25">
        <f t="shared" si="7"/>
        <v>99200</v>
      </c>
      <c r="H29" s="25">
        <f t="shared" si="7"/>
        <v>70100</v>
      </c>
      <c r="I29" s="25">
        <f t="shared" si="7"/>
        <v>117500</v>
      </c>
      <c r="J29" s="25">
        <f t="shared" si="7"/>
        <v>119000</v>
      </c>
      <c r="K29" s="25">
        <f t="shared" si="7"/>
        <v>122600</v>
      </c>
      <c r="L29" s="25">
        <f t="shared" si="7"/>
        <v>132500</v>
      </c>
      <c r="M29" s="25">
        <f t="shared" si="7"/>
        <v>132500</v>
      </c>
    </row>
    <row r="30" spans="1:13" x14ac:dyDescent="0.2">
      <c r="B30" s="25"/>
      <c r="C30" s="25"/>
      <c r="D30" s="25"/>
      <c r="E30" s="25"/>
      <c r="F30" s="25"/>
      <c r="G30" s="25"/>
      <c r="H30" s="25"/>
      <c r="I30" s="25"/>
      <c r="J30" s="25"/>
      <c r="K30" s="25"/>
      <c r="L30" s="25"/>
      <c r="M30" s="25"/>
    </row>
    <row r="31" spans="1:13" x14ac:dyDescent="0.2">
      <c r="A31" s="1" t="s">
        <v>84</v>
      </c>
      <c r="B31" s="25">
        <f>B28-B29</f>
        <v>197500</v>
      </c>
      <c r="C31" s="25">
        <f t="shared" ref="C31:M31" si="8">C28-C29</f>
        <v>407500</v>
      </c>
      <c r="D31" s="25">
        <f t="shared" si="8"/>
        <v>446700</v>
      </c>
      <c r="E31" s="25">
        <f t="shared" si="8"/>
        <v>302500</v>
      </c>
      <c r="F31" s="25">
        <f t="shared" si="8"/>
        <v>222000</v>
      </c>
      <c r="G31" s="25">
        <f t="shared" si="8"/>
        <v>189800</v>
      </c>
      <c r="H31" s="25">
        <f t="shared" si="8"/>
        <v>121900</v>
      </c>
      <c r="I31" s="25">
        <f t="shared" si="8"/>
        <v>232500</v>
      </c>
      <c r="J31" s="25">
        <f t="shared" si="8"/>
        <v>236000</v>
      </c>
      <c r="K31" s="25">
        <f t="shared" si="8"/>
        <v>244400</v>
      </c>
      <c r="L31" s="25">
        <f t="shared" si="8"/>
        <v>267500</v>
      </c>
      <c r="M31" s="25">
        <f t="shared" si="8"/>
        <v>267500</v>
      </c>
    </row>
    <row r="32" spans="1:13" x14ac:dyDescent="0.2">
      <c r="A32" t="s">
        <v>85</v>
      </c>
      <c r="B32" s="25">
        <v>10000</v>
      </c>
      <c r="C32" s="25">
        <v>125000</v>
      </c>
      <c r="D32" s="25">
        <v>125000</v>
      </c>
      <c r="E32" s="25">
        <v>156704</v>
      </c>
      <c r="F32" s="25">
        <v>180000</v>
      </c>
      <c r="G32" s="25">
        <v>203000</v>
      </c>
      <c r="H32" s="25">
        <v>156790</v>
      </c>
      <c r="I32" s="25">
        <v>25000</v>
      </c>
      <c r="J32" s="25">
        <v>28000</v>
      </c>
      <c r="K32" s="25">
        <v>97560</v>
      </c>
      <c r="L32" s="25">
        <v>99000</v>
      </c>
      <c r="M32" s="25">
        <v>180000</v>
      </c>
    </row>
    <row r="33" spans="1:13" x14ac:dyDescent="0.2">
      <c r="A33" t="s">
        <v>86</v>
      </c>
      <c r="B33" s="25">
        <f>B31-B32</f>
        <v>187500</v>
      </c>
      <c r="C33" s="25">
        <f t="shared" ref="C33:L33" si="9">C31-C32</f>
        <v>282500</v>
      </c>
      <c r="D33" s="25">
        <f t="shared" si="9"/>
        <v>321700</v>
      </c>
      <c r="E33" s="25">
        <f t="shared" si="9"/>
        <v>145796</v>
      </c>
      <c r="F33" s="25">
        <f t="shared" si="9"/>
        <v>42000</v>
      </c>
      <c r="G33" s="25">
        <f t="shared" si="9"/>
        <v>-13200</v>
      </c>
      <c r="H33" s="25">
        <f t="shared" si="9"/>
        <v>-34890</v>
      </c>
      <c r="I33" s="25">
        <f t="shared" si="9"/>
        <v>207500</v>
      </c>
      <c r="J33" s="25">
        <f t="shared" si="9"/>
        <v>208000</v>
      </c>
      <c r="K33" s="25">
        <f t="shared" si="9"/>
        <v>146840</v>
      </c>
      <c r="L33" s="25">
        <f t="shared" si="9"/>
        <v>168500</v>
      </c>
      <c r="M33" s="25">
        <f>M31-M32</f>
        <v>87500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D42"/>
  <sheetViews>
    <sheetView topLeftCell="A3" zoomScale="90" zoomScaleNormal="90" workbookViewId="0">
      <selection activeCell="F20" sqref="F20"/>
    </sheetView>
  </sheetViews>
  <sheetFormatPr defaultColWidth="10.6015625" defaultRowHeight="15" x14ac:dyDescent="0.2"/>
  <cols>
    <col min="1" max="1" width="27.25" customWidth="1"/>
    <col min="2" max="2" width="17.015625" customWidth="1"/>
  </cols>
  <sheetData>
    <row r="1" spans="1:2" x14ac:dyDescent="0.2">
      <c r="A1" s="1" t="s">
        <v>6</v>
      </c>
    </row>
    <row r="3" spans="1:2" x14ac:dyDescent="0.2">
      <c r="A3" s="1" t="s">
        <v>88</v>
      </c>
      <c r="B3" s="1" t="s">
        <v>102</v>
      </c>
    </row>
    <row r="4" spans="1:2" x14ac:dyDescent="0.2">
      <c r="A4" s="1" t="s">
        <v>89</v>
      </c>
    </row>
    <row r="5" spans="1:2" x14ac:dyDescent="0.2">
      <c r="A5" t="s">
        <v>90</v>
      </c>
      <c r="B5" s="25">
        <v>36900</v>
      </c>
    </row>
    <row r="6" spans="1:2" x14ac:dyDescent="0.2">
      <c r="A6" t="s">
        <v>68</v>
      </c>
      <c r="B6" s="25">
        <v>0</v>
      </c>
    </row>
    <row r="7" spans="1:2" x14ac:dyDescent="0.2">
      <c r="A7" t="s">
        <v>91</v>
      </c>
      <c r="B7" s="25">
        <v>30000</v>
      </c>
    </row>
    <row r="8" spans="1:2" x14ac:dyDescent="0.2">
      <c r="A8" s="1" t="s">
        <v>92</v>
      </c>
      <c r="B8" s="25">
        <f>SUM(B5,B6,B7)</f>
        <v>66900</v>
      </c>
    </row>
    <row r="9" spans="1:2" x14ac:dyDescent="0.2">
      <c r="B9" s="25"/>
    </row>
    <row r="10" spans="1:2" x14ac:dyDescent="0.2">
      <c r="A10" s="1" t="s">
        <v>93</v>
      </c>
      <c r="B10" s="25"/>
    </row>
    <row r="11" spans="1:2" x14ac:dyDescent="0.2">
      <c r="A11" t="s">
        <v>112</v>
      </c>
      <c r="B11" s="25">
        <v>5000</v>
      </c>
    </row>
    <row r="12" spans="1:2" x14ac:dyDescent="0.2">
      <c r="A12" s="14" t="s">
        <v>108</v>
      </c>
      <c r="B12" s="25">
        <v>1000</v>
      </c>
    </row>
    <row r="13" spans="1:2" x14ac:dyDescent="0.2">
      <c r="A13" s="1" t="s">
        <v>94</v>
      </c>
      <c r="B13" s="25">
        <f>SUM(B11:B12)</f>
        <v>6000</v>
      </c>
    </row>
    <row r="14" spans="1:2" x14ac:dyDescent="0.2">
      <c r="A14" s="1"/>
      <c r="B14" s="25"/>
    </row>
    <row r="15" spans="1:2" x14ac:dyDescent="0.2">
      <c r="A15" s="1" t="s">
        <v>95</v>
      </c>
      <c r="B15" s="25">
        <f>SUM(B8,B13)</f>
        <v>72900</v>
      </c>
    </row>
    <row r="16" spans="1:2" x14ac:dyDescent="0.2">
      <c r="B16" s="25"/>
    </row>
    <row r="17" spans="1:4" x14ac:dyDescent="0.2">
      <c r="A17" s="1" t="s">
        <v>96</v>
      </c>
      <c r="B17" s="25"/>
    </row>
    <row r="18" spans="1:4" x14ac:dyDescent="0.2">
      <c r="A18" t="s">
        <v>97</v>
      </c>
      <c r="B18" s="25">
        <v>0</v>
      </c>
    </row>
    <row r="19" spans="1:4" x14ac:dyDescent="0.2">
      <c r="A19" t="s">
        <v>98</v>
      </c>
      <c r="B19" s="25">
        <v>48000</v>
      </c>
    </row>
    <row r="20" spans="1:4" x14ac:dyDescent="0.2">
      <c r="A20" s="1" t="s">
        <v>99</v>
      </c>
      <c r="B20" s="25">
        <f>SUM(B18:B19)</f>
        <v>48000</v>
      </c>
    </row>
    <row r="21" spans="1:4" x14ac:dyDescent="0.2">
      <c r="B21" s="25"/>
    </row>
    <row r="22" spans="1:4" x14ac:dyDescent="0.2">
      <c r="A22" s="1" t="s">
        <v>100</v>
      </c>
      <c r="B22" s="25"/>
    </row>
    <row r="23" spans="1:4" x14ac:dyDescent="0.2">
      <c r="A23" t="s">
        <v>101</v>
      </c>
      <c r="B23" s="25">
        <v>20000</v>
      </c>
    </row>
    <row r="24" spans="1:4" x14ac:dyDescent="0.2">
      <c r="A24" t="s">
        <v>85</v>
      </c>
      <c r="B24" s="25">
        <v>160600</v>
      </c>
    </row>
    <row r="25" spans="1:4" x14ac:dyDescent="0.2">
      <c r="A25" s="1" t="s">
        <v>103</v>
      </c>
      <c r="B25" s="25">
        <f>B15-B20</f>
        <v>24900</v>
      </c>
    </row>
    <row r="27" spans="1:4" ht="18" x14ac:dyDescent="0.25">
      <c r="D27" s="12" t="s">
        <v>63</v>
      </c>
    </row>
    <row r="29" spans="1:4" x14ac:dyDescent="0.2">
      <c r="D29" s="5" t="s">
        <v>58</v>
      </c>
    </row>
    <row r="31" spans="1:4" x14ac:dyDescent="0.2">
      <c r="D31" s="5" t="s">
        <v>64</v>
      </c>
    </row>
    <row r="33" spans="4:4" x14ac:dyDescent="0.2">
      <c r="D33" s="6" t="s">
        <v>59</v>
      </c>
    </row>
    <row r="34" spans="4:4" x14ac:dyDescent="0.2">
      <c r="D34" s="6" t="s">
        <v>60</v>
      </c>
    </row>
    <row r="35" spans="4:4" x14ac:dyDescent="0.2">
      <c r="D35" s="6" t="s">
        <v>61</v>
      </c>
    </row>
    <row r="36" spans="4:4" x14ac:dyDescent="0.2">
      <c r="D36" s="6" t="s">
        <v>62</v>
      </c>
    </row>
    <row r="38" spans="4:4" x14ac:dyDescent="0.2">
      <c r="D38" s="6" t="s">
        <v>48</v>
      </c>
    </row>
    <row r="39" spans="4:4" x14ac:dyDescent="0.2">
      <c r="D39" s="5" t="s">
        <v>65</v>
      </c>
    </row>
    <row r="40" spans="4:4" x14ac:dyDescent="0.2">
      <c r="D40" s="5" t="s">
        <v>66</v>
      </c>
    </row>
    <row r="41" spans="4:4" x14ac:dyDescent="0.2">
      <c r="D41" s="5" t="s">
        <v>83</v>
      </c>
    </row>
    <row r="42" spans="4:4" x14ac:dyDescent="0.2">
      <c r="D42" s="1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B25"/>
  <sheetViews>
    <sheetView tabSelected="1" workbookViewId="0">
      <selection activeCell="F6" sqref="F6"/>
    </sheetView>
  </sheetViews>
  <sheetFormatPr defaultColWidth="10.6015625" defaultRowHeight="15" x14ac:dyDescent="0.2"/>
  <cols>
    <col min="1" max="1" width="22.44140625" customWidth="1"/>
    <col min="2" max="2" width="13.4375" customWidth="1"/>
  </cols>
  <sheetData>
    <row r="1" spans="1:2" x14ac:dyDescent="0.2">
      <c r="A1" s="1" t="s">
        <v>7</v>
      </c>
    </row>
    <row r="2" spans="1:2" x14ac:dyDescent="0.2">
      <c r="A2" s="1"/>
    </row>
    <row r="3" spans="1:2" x14ac:dyDescent="0.2">
      <c r="A3" s="1" t="s">
        <v>88</v>
      </c>
      <c r="B3" s="1" t="s">
        <v>102</v>
      </c>
    </row>
    <row r="4" spans="1:2" x14ac:dyDescent="0.2">
      <c r="A4" s="1" t="s">
        <v>89</v>
      </c>
    </row>
    <row r="5" spans="1:2" x14ac:dyDescent="0.2">
      <c r="A5" t="s">
        <v>90</v>
      </c>
      <c r="B5" s="25">
        <v>97500</v>
      </c>
    </row>
    <row r="6" spans="1:2" x14ac:dyDescent="0.2">
      <c r="A6" t="s">
        <v>68</v>
      </c>
      <c r="B6" s="25">
        <v>0</v>
      </c>
    </row>
    <row r="7" spans="1:2" x14ac:dyDescent="0.2">
      <c r="A7" t="s">
        <v>91</v>
      </c>
      <c r="B7" s="25">
        <v>30000</v>
      </c>
    </row>
    <row r="8" spans="1:2" x14ac:dyDescent="0.2">
      <c r="A8" s="1" t="s">
        <v>92</v>
      </c>
      <c r="B8" s="25">
        <f>SUM(B5,B6,B7)</f>
        <v>127500</v>
      </c>
    </row>
    <row r="9" spans="1:2" x14ac:dyDescent="0.2">
      <c r="B9" s="25"/>
    </row>
    <row r="10" spans="1:2" x14ac:dyDescent="0.2">
      <c r="A10" s="1" t="s">
        <v>93</v>
      </c>
      <c r="B10" s="25"/>
    </row>
    <row r="11" spans="1:2" x14ac:dyDescent="0.2">
      <c r="A11" t="s">
        <v>112</v>
      </c>
      <c r="B11" s="25">
        <v>5000</v>
      </c>
    </row>
    <row r="12" spans="1:2" x14ac:dyDescent="0.2">
      <c r="A12" s="14" t="s">
        <v>108</v>
      </c>
      <c r="B12" s="25">
        <v>1000</v>
      </c>
    </row>
    <row r="13" spans="1:2" x14ac:dyDescent="0.2">
      <c r="A13" s="1" t="s">
        <v>94</v>
      </c>
      <c r="B13" s="25">
        <f>SUM(B11:B12)</f>
        <v>6000</v>
      </c>
    </row>
    <row r="14" spans="1:2" x14ac:dyDescent="0.2">
      <c r="A14" s="1"/>
      <c r="B14" s="25"/>
    </row>
    <row r="15" spans="1:2" x14ac:dyDescent="0.2">
      <c r="A15" s="1" t="s">
        <v>95</v>
      </c>
      <c r="B15" s="25">
        <f>SUM(B8,B13)</f>
        <v>133500</v>
      </c>
    </row>
    <row r="16" spans="1:2" x14ac:dyDescent="0.2">
      <c r="B16" s="25"/>
    </row>
    <row r="17" spans="1:2" x14ac:dyDescent="0.2">
      <c r="A17" s="1" t="s">
        <v>96</v>
      </c>
      <c r="B17" s="25"/>
    </row>
    <row r="18" spans="1:2" x14ac:dyDescent="0.2">
      <c r="A18" t="s">
        <v>97</v>
      </c>
      <c r="B18" s="25">
        <v>0</v>
      </c>
    </row>
    <row r="19" spans="1:2" x14ac:dyDescent="0.2">
      <c r="A19" t="s">
        <v>98</v>
      </c>
      <c r="B19" s="25">
        <v>48000</v>
      </c>
    </row>
    <row r="20" spans="1:2" x14ac:dyDescent="0.2">
      <c r="A20" s="1" t="s">
        <v>99</v>
      </c>
      <c r="B20" s="25">
        <f>SUM(B18:B19)</f>
        <v>48000</v>
      </c>
    </row>
    <row r="21" spans="1:2" x14ac:dyDescent="0.2">
      <c r="B21" s="25"/>
    </row>
    <row r="22" spans="1:2" x14ac:dyDescent="0.2">
      <c r="A22" s="1" t="s">
        <v>100</v>
      </c>
      <c r="B22" s="25"/>
    </row>
    <row r="23" spans="1:2" x14ac:dyDescent="0.2">
      <c r="A23" t="s">
        <v>101</v>
      </c>
      <c r="B23" s="25">
        <v>20000</v>
      </c>
    </row>
    <row r="24" spans="1:2" x14ac:dyDescent="0.2">
      <c r="A24" t="s">
        <v>85</v>
      </c>
      <c r="B24" s="25">
        <v>100000</v>
      </c>
    </row>
    <row r="25" spans="1:2" x14ac:dyDescent="0.2">
      <c r="A25" s="1" t="s">
        <v>103</v>
      </c>
      <c r="B25" s="25">
        <f>B15-B20</f>
        <v>85500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dcterms:created xsi:type="dcterms:W3CDTF">2022-03-19T15:50:25Z</dcterms:created>
  <dcterms:modified xsi:type="dcterms:W3CDTF">2025-03-17T01:19:28Z</dcterms:modified>
</cp:coreProperties>
</file>